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ata\Desktop\JURA-A\Izvještaj-izvršenje FP-6-023\"/>
    </mc:Choice>
  </mc:AlternateContent>
  <xr:revisionPtr revIDLastSave="0" documentId="13_ncr:1_{2F647E80-D72C-48FE-BD30-2C9CA6C274A6}" xr6:coauthVersionLast="47" xr6:coauthVersionMax="47" xr10:uidLastSave="{00000000-0000-0000-0000-000000000000}"/>
  <bookViews>
    <workbookView xWindow="-108" yWindow="-108" windowWidth="30936" windowHeight="16896" tabRatio="797" activeTab="6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6.'!$10:$10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'!$A$1:$G$39</definedName>
  </definedNames>
  <calcPr calcId="191029"/>
</workbook>
</file>

<file path=xl/calcChain.xml><?xml version="1.0" encoding="utf-8"?>
<calcChain xmlns="http://schemas.openxmlformats.org/spreadsheetml/2006/main">
  <c r="E35" i="3" l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7" i="12" s="1"/>
  <c r="D69" i="1"/>
  <c r="D17" i="12" s="1"/>
  <c r="E71" i="1"/>
  <c r="E73" i="1"/>
  <c r="E77" i="1"/>
  <c r="E98" i="1"/>
  <c r="E103" i="1"/>
  <c r="E105" i="1"/>
  <c r="E111" i="1"/>
  <c r="E116" i="1"/>
  <c r="E123" i="1"/>
  <c r="G123" i="1" s="1"/>
  <c r="E133" i="1"/>
  <c r="G133" i="1" s="1"/>
  <c r="E135" i="1"/>
  <c r="G135" i="1" s="1"/>
  <c r="E145" i="1"/>
  <c r="G145" i="1" s="1"/>
  <c r="E148" i="1"/>
  <c r="E155" i="1"/>
  <c r="G155" i="1" s="1"/>
  <c r="E159" i="1"/>
  <c r="E164" i="1"/>
  <c r="G164" i="1" s="1"/>
  <c r="E167" i="1"/>
  <c r="G167" i="1" s="1"/>
  <c r="E173" i="1"/>
  <c r="E178" i="1"/>
  <c r="G178" i="1" s="1"/>
  <c r="E182" i="1"/>
  <c r="E190" i="1"/>
  <c r="G190" i="1" s="1"/>
  <c r="E192" i="1"/>
  <c r="E195" i="1"/>
  <c r="G195" i="1" s="1"/>
  <c r="E197" i="1"/>
  <c r="G197" i="1" s="1"/>
  <c r="E201" i="1"/>
  <c r="G201" i="1" s="1"/>
  <c r="E203" i="1"/>
  <c r="G203" i="1" s="1"/>
  <c r="B203" i="1"/>
  <c r="F203" i="1" s="1"/>
  <c r="B201" i="1"/>
  <c r="B197" i="1"/>
  <c r="F197" i="1" s="1"/>
  <c r="B195" i="1"/>
  <c r="F195" i="1" s="1"/>
  <c r="B192" i="1"/>
  <c r="B190" i="1"/>
  <c r="F190" i="1" s="1"/>
  <c r="B182" i="1"/>
  <c r="B178" i="1"/>
  <c r="B173" i="1"/>
  <c r="B167" i="1"/>
  <c r="B164" i="1"/>
  <c r="B159" i="1"/>
  <c r="B158" i="1" s="1"/>
  <c r="B155" i="1"/>
  <c r="B148" i="1"/>
  <c r="B145" i="1"/>
  <c r="B135" i="1"/>
  <c r="B133" i="1"/>
  <c r="B123" i="1"/>
  <c r="B116" i="1"/>
  <c r="B111" i="1"/>
  <c r="B105" i="1"/>
  <c r="B103" i="1"/>
  <c r="B98" i="1"/>
  <c r="B77" i="1"/>
  <c r="B73" i="1"/>
  <c r="B71" i="1"/>
  <c r="B70" i="1"/>
  <c r="B69" i="1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2" i="12"/>
  <c r="D22" i="12"/>
  <c r="E22" i="12"/>
  <c r="C23" i="12"/>
  <c r="D23" i="12"/>
  <c r="E23" i="12"/>
  <c r="B23" i="12"/>
  <c r="B23" i="8" l="1"/>
  <c r="B17" i="2"/>
  <c r="B24" i="2" s="1"/>
  <c r="F178" i="1"/>
  <c r="E172" i="1"/>
  <c r="G172" i="1" s="1"/>
  <c r="G173" i="1"/>
  <c r="F167" i="1"/>
  <c r="F164" i="1"/>
  <c r="F145" i="1"/>
  <c r="F135" i="1"/>
  <c r="F133" i="1"/>
  <c r="B200" i="1"/>
  <c r="F201" i="1"/>
  <c r="B172" i="1"/>
  <c r="F172" i="1" s="1"/>
  <c r="F173" i="1"/>
  <c r="B154" i="1"/>
  <c r="F155" i="1"/>
  <c r="G22" i="12"/>
  <c r="F23" i="12"/>
  <c r="G23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E110" i="1"/>
  <c r="G110" i="1" s="1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6" i="3"/>
  <c r="B46" i="3"/>
  <c r="C46" i="3"/>
  <c r="E46" i="3"/>
  <c r="D23" i="3"/>
  <c r="B23" i="3"/>
  <c r="C23" i="3"/>
  <c r="E23" i="3"/>
  <c r="E54" i="1"/>
  <c r="B144" i="1"/>
  <c r="B163" i="1"/>
  <c r="B97" i="1"/>
  <c r="E163" i="1"/>
  <c r="G163" i="1" s="1"/>
  <c r="E63" i="1"/>
  <c r="B12" i="1"/>
  <c r="E177" i="1"/>
  <c r="E154" i="1"/>
  <c r="G154" i="1" s="1"/>
  <c r="E97" i="1"/>
  <c r="E46" i="1"/>
  <c r="E200" i="1"/>
  <c r="G200" i="1" s="1"/>
  <c r="E144" i="1"/>
  <c r="E12" i="1"/>
  <c r="G12" i="1" s="1"/>
  <c r="D11" i="1"/>
  <c r="D81" i="1" s="1"/>
  <c r="C11" i="1"/>
  <c r="D171" i="1"/>
  <c r="C171" i="1"/>
  <c r="B177" i="1"/>
  <c r="B54" i="1"/>
  <c r="C36" i="12"/>
  <c r="E36" i="12"/>
  <c r="F200" i="1" l="1"/>
  <c r="F163" i="1"/>
  <c r="F154" i="1"/>
  <c r="B171" i="1"/>
  <c r="G97" i="1"/>
  <c r="F97" i="1"/>
  <c r="F110" i="1"/>
  <c r="B96" i="1"/>
  <c r="B27" i="12" s="1"/>
  <c r="G144" i="1"/>
  <c r="F144" i="1"/>
  <c r="F158" i="1"/>
  <c r="G158" i="1"/>
  <c r="G177" i="1"/>
  <c r="F177" i="1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D24" i="2"/>
  <c r="C206" i="1"/>
  <c r="E171" i="1"/>
  <c r="G171" i="1" s="1"/>
  <c r="E11" i="1"/>
  <c r="B11" i="1"/>
  <c r="D206" i="1"/>
  <c r="D36" i="12"/>
  <c r="B36" i="12"/>
  <c r="C26" i="12"/>
  <c r="C27" i="12"/>
  <c r="C24" i="12"/>
  <c r="B24" i="12"/>
  <c r="C20" i="12"/>
  <c r="F18" i="12" l="1"/>
  <c r="F96" i="1"/>
  <c r="G96" i="1"/>
  <c r="F19" i="12"/>
  <c r="F171" i="1"/>
  <c r="G24" i="2"/>
  <c r="F24" i="2"/>
  <c r="G14" i="2"/>
  <c r="F14" i="2"/>
  <c r="G69" i="1"/>
  <c r="F69" i="1"/>
  <c r="G11" i="1"/>
  <c r="E81" i="1"/>
  <c r="G81" i="1" s="1"/>
  <c r="B26" i="12"/>
  <c r="F11" i="1"/>
  <c r="B81" i="1"/>
  <c r="E206" i="1"/>
  <c r="B206" i="1"/>
  <c r="G16" i="12"/>
  <c r="D20" i="12"/>
  <c r="D27" i="12"/>
  <c r="C28" i="12"/>
  <c r="C38" i="12" s="1"/>
  <c r="D24" i="12"/>
  <c r="D26" i="12"/>
  <c r="E24" i="12"/>
  <c r="G18" i="12" l="1"/>
  <c r="F206" i="1"/>
  <c r="G19" i="12"/>
  <c r="E27" i="12"/>
  <c r="F27" i="12" s="1"/>
  <c r="G206" i="1"/>
  <c r="G17" i="12"/>
  <c r="F17" i="12"/>
  <c r="B20" i="12"/>
  <c r="F16" i="12"/>
  <c r="F81" i="1"/>
  <c r="B28" i="12"/>
  <c r="B38" i="12" s="1"/>
  <c r="E26" i="12"/>
  <c r="F26" i="12" s="1"/>
  <c r="E20" i="12"/>
  <c r="D28" i="12"/>
  <c r="D38" i="12" s="1"/>
  <c r="G27" i="12" l="1"/>
  <c r="E28" i="12"/>
  <c r="E38" i="12" s="1"/>
  <c r="G26" i="12"/>
</calcChain>
</file>

<file path=xl/sharedStrings.xml><?xml version="1.0" encoding="utf-8"?>
<sst xmlns="http://schemas.openxmlformats.org/spreadsheetml/2006/main" count="489" uniqueCount="302">
  <si>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</si>
  <si>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</si>
  <si>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</si>
  <si>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</si>
  <si>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</si>
  <si>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</si>
  <si>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</si>
  <si>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</si>
  <si>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</si>
  <si>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</si>
  <si>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</si>
  <si>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</si>
  <si>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</si>
  <si>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</si>
  <si>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</si>
  <si>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</si>
  <si>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</si>
  <si>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</si>
  <si>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</si>
  <si>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</si>
  <si>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</si>
  <si>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</si>
  <si>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</si>
  <si>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</si>
  <si>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</si>
  <si>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</si>
  <si>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</si>
  <si>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</si>
  <si>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</si>
  <si>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</si>
  <si>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</si>
  <si>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</si>
  <si>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</si>
  <si>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</si>
  <si>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</si>
  <si>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</si>
  <si>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</si>
  <si>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</si>
  <si>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</si>
  <si>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</si>
  <si>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</si>
  <si>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</si>
  <si>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</si>
  <si>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</si>
  <si>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</si>
  <si>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</si>
  <si>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</si>
  <si>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</si>
  <si>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</si>
  <si>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</si>
  <si>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</si>
  <si>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</si>
  <si>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</si>
  <si>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</si>
  <si>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</si>
  <si>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</si>
  <si>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</si>
  <si>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</si>
  <si>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</si>
  <si>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</si>
  <si>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</si>
  <si>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</si>
  <si>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</si>
  <si>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</si>
  <si>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</si>
  <si>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</si>
  <si>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</si>
  <si>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</si>
  <si>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</si>
  <si>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</si>
  <si>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</si>
  <si>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</si>
  <si>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</si>
  <si>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</si>
  <si>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</si>
  <si>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</si>
  <si>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</si>
  <si>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</si>
  <si>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</si>
  <si>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</si>
  <si>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</si>
  <si>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</si>
  <si>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</si>
  <si>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</si>
  <si>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</si>
  <si>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</si>
  <si>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</si>
  <si>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</si>
  <si>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</si>
  <si>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</si>
  <si>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</si>
  <si>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</si>
  <si>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</si>
  <si>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</si>
  <si>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</si>
  <si>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</si>
  <si>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</si>
  <si>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</si>
  <si>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</si>
  <si>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</si>
  <si>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</si>
  <si>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</si>
  <si>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</si>
  <si>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</si>
  <si>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</si>
  <si>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</si>
  <si>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</si>
  <si>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</si>
  <si>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</si>
  <si>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</si>
  <si>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</si>
  <si>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</si>
  <si>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</si>
  <si>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</si>
  <si>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</si>
  <si>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</si>
  <si>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</si>
  <si>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</si>
  <si>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</si>
  <si>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</si>
  <si>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</si>
  <si>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</si>
  <si>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</si>
  <si>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</si>
  <si>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</si>
  <si>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</si>
  <si>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</si>
  <si>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</si>
  <si>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</si>
  <si>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</si>
  <si>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</si>
  <si>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</si>
  <si>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</si>
  <si>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</si>
  <si>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</si>
  <si>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</si>
  <si>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</si>
  <si>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</si>
  <si>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</si>
  <si>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</si>
  <si>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</si>
  <si>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</si>
  <si>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</si>
  <si>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</si>
  <si>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</si>
  <si>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</si>
  <si>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</si>
  <si>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</si>
  <si>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</si>
  <si>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</si>
  <si>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</si>
  <si>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</si>
  <si>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</si>
  <si>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</si>
  <si>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</si>
  <si>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</si>
  <si>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</si>
  <si>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</si>
  <si>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</si>
  <si>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</si>
  <si>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</si>
  <si>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</si>
  <si>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</si>
  <si>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</si>
  <si>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</si>
  <si>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</si>
  <si>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</si>
  <si>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</si>
  <si>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</si>
  <si>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</si>
  <si>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</si>
  <si>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</si>
  <si>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</si>
  <si>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</si>
  <si>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</si>
  <si>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</si>
  <si>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</si>
  <si>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</si>
  <si>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</si>
  <si>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</si>
  <si>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</si>
  <si>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</si>
  <si>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</si>
  <si>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</si>
  <si>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</si>
  <si>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</si>
  <si>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</si>
  <si>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</si>
  <si>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</si>
  <si>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</si>
  <si>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</si>
  <si>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</si>
  <si>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</si>
  <si>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</si>
  <si>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</si>
  <si>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</si>
  <si>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</si>
  <si>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</si>
  <si>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</si>
  <si>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</si>
  <si>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</si>
  <si>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</si>
  <si>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</si>
  <si>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</si>
  <si>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</si>
  <si>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</si>
  <si>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</si>
  <si>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</si>
  <si>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</si>
  <si>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</si>
  <si>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</si>
  <si>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</si>
  <si>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</si>
  <si>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</si>
  <si>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</si>
  <si>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</si>
  <si>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</si>
  <si>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</si>
  <si>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</si>
  <si>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</si>
  <si>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</si>
  <si>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</si>
  <si>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POLUGODIŠNJI IZVJEŠTAJ O IZVRŠENJU FINANCIJSKOG PLANA</t>
  </si>
  <si>
    <t>ZA 2023. GODINU</t>
  </si>
  <si>
    <t xml:space="preserve">Sažetak polugodišnjeg izvještaja o izvršenju Financijskog plana za 2023. godinu izgleda kako slijedi: </t>
  </si>
  <si>
    <t xml:space="preserve">Prihodi i rashodi te primici i izdaci ostvareni su, odnosno izvršeni u 2023. godini u Računu prihoda i rashoda i Računu financiranja, uz usporedbu prethodne godine, kako slijedi: </t>
  </si>
  <si>
    <t>Izvorni plan 
2023.</t>
  </si>
  <si>
    <t>Ostvarenje / izvršenje 
01.01.-30.06.'22.</t>
  </si>
  <si>
    <t>Ostvarenje / izvršenje 
01.01.-30.06.'23.</t>
  </si>
  <si>
    <t>Tekući plan 
2023.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</si>
  <si>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</si>
  <si>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</si>
  <si>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</si>
  <si>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</si>
  <si>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</si>
  <si>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</si>
  <si>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</si>
  <si>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</si>
  <si>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</si>
  <si>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</si>
  <si>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</si>
  <si>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</si>
  <si>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</si>
  <si>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</si>
  <si>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</si>
  <si>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</si>
  <si>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</si>
  <si>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</si>
  <si>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</si>
  <si>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</si>
  <si>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</si>
  <si>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</si>
  <si>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</si>
  <si>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</si>
  <si>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</si>
  <si>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</si>
  <si>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 xml:space="preserve">Izvorni plan 
2023. </t>
  </si>
  <si>
    <t xml:space="preserve">Tekući  plan
 2023. 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</si>
  <si>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</si>
  <si>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</si>
  <si>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</si>
  <si>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</si>
  <si>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</si>
  <si>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</si>
  <si>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</si>
  <si>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</si>
  <si>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</si>
  <si>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</si>
  <si>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</si>
  <si>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</si>
  <si>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Rashodi i izdaci u Posebnom dijelu Financijskog plana iskazani po organizacijskoj i programskoj klasifikaciji, izvršeni su kako slijedi: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</si>
  <si>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</si>
  <si>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</si>
  <si>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</si>
  <si>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</si>
  <si>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</si>
  <si>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</si>
  <si>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</si>
  <si>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</si>
  <si>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Temeljem odredbi članka 86. Zakona o proračunu (Narodne novine br. 144/22), članka 4. Pravilnika o polugodišnjem i godišnjem izvještaju o izvršenju proračuna i financijskog plana (Narodne novine br. 85/23), članka 25. Odluke o izvršavanju Proračuna Varaždinske županije za 2023. godinu (Službeni vjesnik Varaždinske županije br. 110/22) i članka 12. Statuta Javne ustanove za regionalni razvoj Varaždinske županije (Službeni vjesnik Varaždinske županije br. 68/18, 73/18, 46/20, 68/22 i 102/22), Upravno vijeće, na 11. sjednici održanoj 31. srpnja 2023. godine, donosi:</t>
  </si>
  <si>
    <t>JAVNA USTANOVA ZA REGIONALNI RAZVOJ VARAŽDINSKE ŽUPANIJE</t>
  </si>
  <si>
    <t>SVEUKUPNO</t>
  </si>
  <si>
    <t>Razdjel: 018 UPRAVNI ODJEL ZA GOSPODARSTVO I EUROPSKE POSLOVE</t>
  </si>
  <si>
    <t>Glava: 01802 JAVNA USTANOVA ZA REGIONALNI RAZVOJ VARAŽDINSKE ŽUPANIJE</t>
  </si>
  <si>
    <t>50346 JAVNA USTANOVA ZA REGIONALNI RAZVOJ VARAŽDINSKE ŽUPANIJE</t>
  </si>
  <si>
    <t>Program: 1135 REGIONALNI KOORDINATOR</t>
  </si>
  <si>
    <t>A113501 Rashodi za provođenje redovne djelatnosti</t>
  </si>
  <si>
    <t>3423 Kamate za primljene kredite i zajmove od kreditnih i ostalih financijskih institucija izvan javnog sektora</t>
  </si>
  <si>
    <t>Program: 1140 PROGRAMI EUROPSKIH POSLOVA</t>
  </si>
  <si>
    <t>K114012 Solarne elektrane</t>
  </si>
  <si>
    <t>T114039 Suradnja za razvoj</t>
  </si>
  <si>
    <t xml:space="preserve">              Polugodišnji izvještaj o izvršenju Financijskog plana za 2023. godinu objavljuje se na mrežnim stranicama Javne ustanove za regionalni razvoj Varaždinske županije.</t>
  </si>
  <si>
    <t xml:space="preserve">Predsjednica Upravnog vijeća </t>
  </si>
  <si>
    <t xml:space="preserve">              URBROJ: 2186-180-01/01-1</t>
  </si>
  <si>
    <t xml:space="preserve">              Varaždin, 31. srpnja 2023.</t>
  </si>
  <si>
    <t>Karmen Emeršić</t>
  </si>
  <si>
    <t xml:space="preserve">              KLASA: 400-04/23-01/01                                                                                                                                                                                   </t>
  </si>
  <si>
    <t>Oznaka</t>
  </si>
  <si>
    <t>Izvorni plan (1.)</t>
  </si>
  <si>
    <t>Tekući plan (2.)</t>
  </si>
  <si>
    <t>Ostvarenje (3.)</t>
  </si>
  <si>
    <t>Indeks (3./2.)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</si>
</sst>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74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39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1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0" fontId="44" fillId="0" borderId="0" xfId="0" applyFont="1"/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42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6" fillId="35" borderId="0" xfId="0" applyFont="1" applyFill="1"/>
    <xf numFmtId="0" fontId="47" fillId="35" borderId="0" xfId="0" applyFont="1" applyFill="1" applyAlignment="1">
      <alignment horizontal="center"/>
    </xf>
    <xf numFmtId="164" fontId="47" fillId="35" borderId="0" xfId="0" applyNumberFormat="1" applyFont="1" applyFill="1" applyAlignment="1">
      <alignment horizontal="center"/>
    </xf>
    <xf numFmtId="0" fontId="47" fillId="0" borderId="0" xfId="0" applyFont="1"/>
    <xf numFmtId="0" fontId="45" fillId="35" borderId="0" xfId="0" applyFont="1" applyFill="1" applyAlignment="1">
      <alignment wrapText="1"/>
    </xf>
    <xf numFmtId="0" fontId="42" fillId="0" borderId="0" xfId="0" applyFont="1" applyAlignment="1">
      <alignment horizontal="right" indent="1"/>
    </xf>
    <xf numFmtId="0" fontId="31" fillId="35" borderId="0" xfId="0" applyFont="1" applyFill="1"/>
    <xf numFmtId="0" fontId="18" fillId="35" borderId="0" xfId="0" applyFont="1" applyFill="1" applyAlignment="1">
      <alignment horizontal="center"/>
    </xf>
    <xf numFmtId="0" fontId="45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0" fillId="35" borderId="0" xfId="0" applyFont="1" applyFill="1" applyAlignment="1">
      <alignment horizontal="left"/>
    </xf>
    <xf numFmtId="0" fontId="44" fillId="35" borderId="0" xfId="0" applyFont="1" applyFill="1"/>
    <xf numFmtId="0" fontId="48" fillId="39" borderId="14" xfId="0" applyFont="1" applyFill="1" applyBorder="1" applyAlignment="1">
      <alignment horizontal="left" wrapText="1"/>
    </xf>
    <xf numFmtId="4" fontId="48" fillId="39" borderId="14" xfId="0" applyNumberFormat="1" applyFont="1" applyFill="1" applyBorder="1" applyAlignment="1">
      <alignment horizontal="right" wrapText="1"/>
    </xf>
    <xf numFmtId="0" fontId="48" fillId="39" borderId="14" xfId="0" applyFont="1" applyFill="1" applyBorder="1" applyAlignment="1">
      <alignment horizontal="right" wrapText="1"/>
    </xf>
    <xf numFmtId="0" fontId="49" fillId="39" borderId="0" xfId="0" applyFont="1" applyFill="1"/>
    <xf numFmtId="0" fontId="50" fillId="40" borderId="14" xfId="0" applyFont="1" applyFill="1" applyBorder="1" applyAlignment="1">
      <alignment horizontal="left" wrapText="1"/>
    </xf>
    <xf numFmtId="4" fontId="50" fillId="40" borderId="14" xfId="0" applyNumberFormat="1" applyFont="1" applyFill="1" applyBorder="1" applyAlignment="1">
      <alignment horizontal="right" wrapText="1"/>
    </xf>
    <xf numFmtId="0" fontId="50" fillId="40" borderId="14" xfId="0" applyFont="1" applyFill="1" applyBorder="1" applyAlignment="1">
      <alignment horizontal="right" wrapText="1"/>
    </xf>
    <xf numFmtId="0" fontId="49" fillId="40" borderId="0" xfId="0" applyFont="1" applyFill="1"/>
    <xf numFmtId="0" fontId="50" fillId="34" borderId="14" xfId="0" applyFont="1" applyFill="1" applyBorder="1" applyAlignment="1">
      <alignment horizontal="left" wrapText="1"/>
    </xf>
    <xf numFmtId="4" fontId="50" fillId="34" borderId="14" xfId="0" applyNumberFormat="1" applyFont="1" applyFill="1" applyBorder="1" applyAlignment="1">
      <alignment horizontal="right" wrapText="1"/>
    </xf>
    <xf numFmtId="0" fontId="50" fillId="34" borderId="14" xfId="0" applyFont="1" applyFill="1" applyBorder="1" applyAlignment="1">
      <alignment horizontal="right" wrapText="1"/>
    </xf>
    <xf numFmtId="0" fontId="49" fillId="34" borderId="0" xfId="0" applyFont="1" applyFill="1"/>
    <xf numFmtId="0" fontId="51" fillId="34" borderId="14" xfId="0" applyFont="1" applyFill="1" applyBorder="1" applyAlignment="1">
      <alignment horizontal="left" wrapText="1"/>
    </xf>
    <xf numFmtId="4" fontId="51" fillId="34" borderId="14" xfId="0" applyNumberFormat="1" applyFont="1" applyFill="1" applyBorder="1" applyAlignment="1">
      <alignment horizontal="right" wrapText="1"/>
    </xf>
    <xf numFmtId="0" fontId="51" fillId="34" borderId="14" xfId="0" applyFont="1" applyFill="1" applyBorder="1" applyAlignment="1">
      <alignment horizontal="right" wrapText="1"/>
    </xf>
    <xf numFmtId="0" fontId="51" fillId="34" borderId="14" xfId="0" applyFont="1" applyFill="1" applyBorder="1" applyAlignment="1">
      <alignment horizontal="left" wrapText="1" indent="3"/>
    </xf>
    <xf numFmtId="0" fontId="50" fillId="34" borderId="14" xfId="0" applyFont="1" applyFill="1" applyBorder="1" applyAlignment="1">
      <alignment horizontal="left" wrapText="1" indent="1"/>
    </xf>
    <xf numFmtId="0" fontId="50" fillId="33" borderId="14" xfId="0" applyFont="1" applyFill="1" applyBorder="1" applyAlignment="1">
      <alignment horizontal="left" wrapText="1" indent="1"/>
    </xf>
    <xf numFmtId="4" fontId="50" fillId="33" borderId="14" xfId="0" applyNumberFormat="1" applyFont="1" applyFill="1" applyBorder="1" applyAlignment="1">
      <alignment horizontal="right" wrapText="1"/>
    </xf>
    <xf numFmtId="0" fontId="50" fillId="33" borderId="14" xfId="0" applyFont="1" applyFill="1" applyBorder="1" applyAlignment="1">
      <alignment horizontal="right" wrapText="1"/>
    </xf>
    <xf numFmtId="0" fontId="49" fillId="33" borderId="0" xfId="0" applyFont="1" applyFill="1"/>
    <xf numFmtId="0" fontId="50" fillId="34" borderId="14" xfId="0" applyFont="1" applyFill="1" applyBorder="1" applyAlignment="1">
      <alignment horizontal="left" wrapText="1" indent="4"/>
    </xf>
    <xf numFmtId="0" fontId="51" fillId="34" borderId="14" xfId="0" applyFont="1" applyFill="1" applyBorder="1" applyAlignment="1">
      <alignment horizontal="left" wrapText="1" indent="5"/>
    </xf>
    <xf numFmtId="0" fontId="51" fillId="34" borderId="14" xfId="0" applyFont="1" applyFill="1" applyBorder="1" applyAlignment="1">
      <alignment wrapText="1"/>
    </xf>
    <xf numFmtId="0" fontId="51" fillId="34" borderId="0" xfId="0" applyFont="1" applyFill="1" applyAlignment="1">
      <alignment horizontal="left" wrapText="1" indent="5"/>
    </xf>
    <xf numFmtId="0" fontId="51" fillId="34" borderId="0" xfId="0" applyFont="1" applyFill="1" applyAlignment="1">
      <alignment wrapText="1"/>
    </xf>
    <xf numFmtId="0" fontId="51" fillId="34" borderId="0" xfId="0" applyFont="1" applyFill="1" applyAlignment="1">
      <alignment horizontal="right" wrapText="1"/>
    </xf>
    <xf numFmtId="0" fontId="52" fillId="35" borderId="0" xfId="0" applyFont="1" applyFill="1"/>
    <xf numFmtId="0" fontId="28" fillId="35" borderId="0" xfId="0" applyFont="1" applyFill="1" applyAlignment="1">
      <alignment horizontal="right" vertical="center"/>
    </xf>
    <xf numFmtId="0" fontId="25" fillId="35" borderId="0" xfId="0" applyFont="1" applyFill="1" applyAlignment="1">
      <alignment horizontal="left" indent="1"/>
    </xf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43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5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40" fillId="35" borderId="0" xfId="0" applyFont="1" applyFill="1" applyAlignment="1">
      <alignment horizontal="left"/>
    </xf>
    <xf numFmtId="0" fontId="53" fillId="0" borderId="15" xfId="0" applyFont="1" applyBorder="1" applyAlignment="1">
      <alignment horizontal="center" vertical="center" wrapText="1"/>
    </xf>
    <xf numFmtId="0" fontId="49" fillId="0" borderId="0" xfId="0" applyFont="1"/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view="pageLayout" topLeftCell="A4" zoomScaleNormal="100" workbookViewId="0">
      <selection activeCell="M4" sqref="M4"/>
    </sheetView>
  </sheetViews>
  <sheetFormatPr defaultColWidth="8.88671875" defaultRowHeight="15.6" x14ac:dyDescent="0.3"/>
  <cols>
    <col min="1" max="1" width="70.5546875" style="15" customWidth="1"/>
    <col min="2" max="5" width="18.33203125" style="15" customWidth="1"/>
    <col min="6" max="6" width="8.6640625" style="42" bestFit="1" customWidth="1"/>
    <col min="7" max="7" width="9" style="42" customWidth="1"/>
    <col min="8" max="8" width="8.88671875" style="15"/>
    <col min="9" max="9" width="15.44140625" style="15" bestFit="1" customWidth="1"/>
    <col min="10" max="16384" width="8.88671875" style="15"/>
  </cols>
  <sheetData>
    <row r="1" spans="1:14" ht="74.25" customHeight="1" x14ac:dyDescent="0.3">
      <c r="A1" s="162" t="s">
        <v>279</v>
      </c>
      <c r="B1" s="162"/>
      <c r="C1" s="162"/>
      <c r="D1" s="162"/>
      <c r="E1" s="162"/>
      <c r="F1" s="162"/>
      <c r="G1" s="162"/>
    </row>
    <row r="2" spans="1:14" ht="18.600000000000001" x14ac:dyDescent="0.3">
      <c r="A2" s="163" t="s">
        <v>222</v>
      </c>
      <c r="B2" s="163"/>
      <c r="C2" s="163"/>
      <c r="D2" s="163"/>
      <c r="E2" s="163"/>
      <c r="F2" s="163"/>
      <c r="G2" s="163"/>
      <c r="I2" s="125"/>
      <c r="J2" s="125"/>
      <c r="K2" s="125"/>
      <c r="L2" s="125"/>
      <c r="M2" s="125"/>
      <c r="N2" s="125"/>
    </row>
    <row r="3" spans="1:14" ht="18.600000000000001" x14ac:dyDescent="0.3">
      <c r="A3" s="164" t="s">
        <v>280</v>
      </c>
      <c r="B3" s="164"/>
      <c r="C3" s="164"/>
      <c r="D3" s="164"/>
      <c r="E3" s="164"/>
      <c r="F3" s="164"/>
      <c r="G3" s="164"/>
      <c r="I3" s="125"/>
      <c r="J3" s="125"/>
      <c r="K3" s="125"/>
      <c r="L3" s="125"/>
      <c r="M3" s="125"/>
      <c r="N3" s="125"/>
    </row>
    <row r="4" spans="1:14" ht="18.600000000000001" x14ac:dyDescent="0.3">
      <c r="A4" s="94"/>
      <c r="B4" s="94" t="s">
        <v>223</v>
      </c>
      <c r="C4" s="94"/>
      <c r="D4" s="94"/>
      <c r="E4" s="94"/>
      <c r="F4" s="94"/>
      <c r="G4" s="94"/>
    </row>
    <row r="5" spans="1:14" ht="9.75" customHeight="1" x14ac:dyDescent="0.4">
      <c r="A5" s="16"/>
      <c r="B5" s="16"/>
      <c r="C5" s="16"/>
      <c r="D5" s="16"/>
      <c r="E5" s="16"/>
      <c r="F5" s="35"/>
      <c r="G5" s="35"/>
    </row>
    <row r="6" spans="1:14" ht="18.600000000000001" x14ac:dyDescent="0.3">
      <c r="A6" s="163" t="s">
        <v>130</v>
      </c>
      <c r="B6" s="163"/>
      <c r="C6" s="163"/>
      <c r="D6" s="163"/>
      <c r="E6" s="163"/>
      <c r="F6" s="163"/>
      <c r="G6" s="163"/>
    </row>
    <row r="7" spans="1:14" ht="6.75" customHeight="1" x14ac:dyDescent="0.3">
      <c r="A7" s="17"/>
      <c r="B7" s="17"/>
      <c r="C7" s="17"/>
      <c r="D7" s="17"/>
      <c r="E7" s="17"/>
      <c r="F7" s="34"/>
      <c r="G7" s="34"/>
      <c r="K7" s="30"/>
    </row>
    <row r="8" spans="1:14" x14ac:dyDescent="0.3">
      <c r="A8" s="165" t="s">
        <v>131</v>
      </c>
      <c r="B8" s="165"/>
      <c r="C8" s="165"/>
      <c r="D8" s="165"/>
      <c r="E8" s="165"/>
      <c r="F8" s="165"/>
      <c r="G8" s="165"/>
    </row>
    <row r="9" spans="1:14" ht="13.95" hidden="1" customHeight="1" x14ac:dyDescent="0.3">
      <c r="A9" s="18"/>
      <c r="B9" s="18"/>
      <c r="C9" s="18"/>
      <c r="D9" s="18"/>
      <c r="E9" s="18"/>
      <c r="F9" s="36"/>
      <c r="G9" s="36"/>
    </row>
    <row r="10" spans="1:14" x14ac:dyDescent="0.3">
      <c r="A10" s="166" t="s">
        <v>224</v>
      </c>
      <c r="B10" s="166"/>
      <c r="C10" s="166"/>
      <c r="D10" s="166"/>
      <c r="E10" s="166"/>
      <c r="F10" s="166"/>
      <c r="G10" s="166"/>
    </row>
    <row r="11" spans="1:14" hidden="1" x14ac:dyDescent="0.3">
      <c r="A11" s="118"/>
      <c r="B11" s="118"/>
      <c r="C11" s="118"/>
      <c r="D11" s="118"/>
      <c r="E11" s="118"/>
      <c r="F11" s="118"/>
      <c r="G11" s="118"/>
    </row>
    <row r="12" spans="1:14" s="122" customFormat="1" x14ac:dyDescent="0.3">
      <c r="A12" s="119" t="s">
        <v>277</v>
      </c>
      <c r="B12" s="120"/>
      <c r="C12" s="120"/>
      <c r="D12" s="120"/>
      <c r="E12" s="120"/>
      <c r="F12" s="121"/>
      <c r="G12" s="121"/>
    </row>
    <row r="13" spans="1:14" s="30" customFormat="1" ht="28.95" customHeight="1" x14ac:dyDescent="0.3">
      <c r="A13" s="29" t="s">
        <v>132</v>
      </c>
      <c r="B13" s="29" t="s">
        <v>227</v>
      </c>
      <c r="C13" s="29" t="s">
        <v>226</v>
      </c>
      <c r="D13" s="29" t="s">
        <v>229</v>
      </c>
      <c r="E13" s="29" t="s">
        <v>228</v>
      </c>
      <c r="F13" s="37" t="s">
        <v>190</v>
      </c>
      <c r="G13" s="37" t="s">
        <v>191</v>
      </c>
    </row>
    <row r="14" spans="1:14" s="19" customFormat="1" ht="8.25" customHeight="1" thickBot="1" x14ac:dyDescent="0.25">
      <c r="A14" s="79">
        <v>1</v>
      </c>
      <c r="B14" s="79">
        <v>2</v>
      </c>
      <c r="C14" s="79">
        <v>3</v>
      </c>
      <c r="D14" s="79">
        <v>4</v>
      </c>
      <c r="E14" s="79">
        <v>5</v>
      </c>
      <c r="F14" s="80" t="s">
        <v>114</v>
      </c>
      <c r="G14" s="80" t="s">
        <v>115</v>
      </c>
    </row>
    <row r="15" spans="1:14" ht="18" customHeight="1" thickTop="1" x14ac:dyDescent="0.3">
      <c r="A15" s="27" t="s">
        <v>0</v>
      </c>
      <c r="B15" s="28"/>
      <c r="C15" s="28"/>
      <c r="D15" s="28"/>
      <c r="E15" s="28"/>
      <c r="F15" s="41"/>
      <c r="G15" s="41"/>
    </row>
    <row r="16" spans="1:14" ht="18" customHeight="1" x14ac:dyDescent="0.3">
      <c r="A16" s="21" t="s">
        <v>1</v>
      </c>
      <c r="B16" s="22">
        <v>297825.18</v>
      </c>
      <c r="C16" s="22">
        <v>876039</v>
      </c>
      <c r="D16" s="22">
        <v>876039</v>
      </c>
      <c r="E16" s="22">
        <v>402802.62</v>
      </c>
      <c r="F16" s="38">
        <f>IFERROR(E16/B16*100,"-")</f>
        <v>135.24800690122979</v>
      </c>
      <c r="G16" s="38">
        <f>IFERROR(E16/D16*100,"-")</f>
        <v>45.979987192351025</v>
      </c>
      <c r="I16" s="20"/>
    </row>
    <row r="17" spans="1:9" ht="18" customHeight="1" x14ac:dyDescent="0.3">
      <c r="A17" s="21" t="s">
        <v>18</v>
      </c>
      <c r="B17" s="22">
        <v>0</v>
      </c>
      <c r="C17" s="22">
        <f>'P i R -Tablica 1.'!C69</f>
        <v>0</v>
      </c>
      <c r="D17" s="22">
        <f>'P i R -Tablica 1.'!D69</f>
        <v>0</v>
      </c>
      <c r="E17" s="22">
        <v>0</v>
      </c>
      <c r="F17" s="38" t="str">
        <f t="shared" ref="F17:F19" si="0">IFERROR(E17/B17*100,"-")</f>
        <v>-</v>
      </c>
      <c r="G17" s="38" t="str">
        <f t="shared" ref="G17:G19" si="1">IFERROR(E17/D17*100,"-")</f>
        <v>-</v>
      </c>
    </row>
    <row r="18" spans="1:9" ht="18" customHeight="1" x14ac:dyDescent="0.3">
      <c r="A18" s="21" t="s">
        <v>20</v>
      </c>
      <c r="B18" s="22">
        <v>295034.90999999997</v>
      </c>
      <c r="C18" s="22">
        <v>866015</v>
      </c>
      <c r="D18" s="22">
        <v>866015</v>
      </c>
      <c r="E18" s="22">
        <v>383072.87</v>
      </c>
      <c r="F18" s="38">
        <f t="shared" si="0"/>
        <v>129.83984505426832</v>
      </c>
      <c r="G18" s="38">
        <f t="shared" si="1"/>
        <v>44.233976316807443</v>
      </c>
    </row>
    <row r="19" spans="1:9" ht="18" customHeight="1" x14ac:dyDescent="0.3">
      <c r="A19" s="21" t="s">
        <v>77</v>
      </c>
      <c r="B19" s="22">
        <v>3583.06</v>
      </c>
      <c r="C19" s="22">
        <v>145995</v>
      </c>
      <c r="D19" s="22">
        <v>145995</v>
      </c>
      <c r="E19" s="22">
        <v>1012.01</v>
      </c>
      <c r="F19" s="38">
        <f t="shared" si="0"/>
        <v>28.244293983355011</v>
      </c>
      <c r="G19" s="38">
        <f t="shared" si="1"/>
        <v>0.69318127333127844</v>
      </c>
    </row>
    <row r="20" spans="1:9" x14ac:dyDescent="0.3">
      <c r="A20" s="67" t="s">
        <v>133</v>
      </c>
      <c r="B20" s="68">
        <f>B16+B17-B18-B19</f>
        <v>-792.78999999998132</v>
      </c>
      <c r="C20" s="68">
        <f t="shared" ref="C20" si="2">C16+C17-C18-C19</f>
        <v>-135971</v>
      </c>
      <c r="D20" s="68">
        <f>D16+D17-D18-D19</f>
        <v>-135971</v>
      </c>
      <c r="E20" s="68">
        <f t="shared" ref="E20" si="3">E16+E17-E18-E19</f>
        <v>18717.740000000002</v>
      </c>
      <c r="F20" s="69"/>
      <c r="G20" s="69"/>
      <c r="I20" s="20"/>
    </row>
    <row r="21" spans="1:9" x14ac:dyDescent="0.3">
      <c r="A21" s="27" t="s">
        <v>103</v>
      </c>
      <c r="B21" s="65"/>
      <c r="C21" s="65"/>
      <c r="D21" s="65"/>
      <c r="E21" s="65"/>
      <c r="F21" s="66"/>
      <c r="G21" s="66"/>
    </row>
    <row r="22" spans="1:9" x14ac:dyDescent="0.3">
      <c r="A22" s="21" t="s">
        <v>104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8" t="str">
        <f t="shared" ref="F22:F23" si="4">IFERROR(E22/B22*100,"-")</f>
        <v>-</v>
      </c>
      <c r="G22" s="38" t="str">
        <f t="shared" ref="G22:G23" si="5">IFERROR(E22/D22*100,"-")</f>
        <v>-</v>
      </c>
    </row>
    <row r="23" spans="1:9" x14ac:dyDescent="0.3">
      <c r="A23" s="21" t="s">
        <v>108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8" t="str">
        <f t="shared" si="4"/>
        <v>-</v>
      </c>
      <c r="G23" s="38" t="str">
        <f t="shared" si="5"/>
        <v>-</v>
      </c>
      <c r="I23" s="20"/>
    </row>
    <row r="24" spans="1:9" x14ac:dyDescent="0.3">
      <c r="A24" s="67" t="s">
        <v>134</v>
      </c>
      <c r="B24" s="68">
        <f>B22-B23</f>
        <v>0</v>
      </c>
      <c r="C24" s="68">
        <f t="shared" ref="C24" si="6">C22-C23</f>
        <v>0</v>
      </c>
      <c r="D24" s="68">
        <f>D22-D23</f>
        <v>0</v>
      </c>
      <c r="E24" s="68">
        <f t="shared" ref="E24" si="7">E22-E23</f>
        <v>0</v>
      </c>
      <c r="F24" s="69"/>
      <c r="G24" s="69"/>
    </row>
    <row r="25" spans="1:9" x14ac:dyDescent="0.3">
      <c r="A25" s="27" t="s">
        <v>260</v>
      </c>
      <c r="B25" s="70"/>
      <c r="C25" s="70"/>
      <c r="D25" s="70"/>
      <c r="E25" s="70"/>
      <c r="F25" s="71"/>
      <c r="G25" s="71"/>
    </row>
    <row r="26" spans="1:9" x14ac:dyDescent="0.3">
      <c r="A26" s="21" t="s">
        <v>141</v>
      </c>
      <c r="B26" s="26">
        <f>B16+B17+B22</f>
        <v>297825.18</v>
      </c>
      <c r="C26" s="26">
        <f>C16+C17+C22</f>
        <v>876039</v>
      </c>
      <c r="D26" s="26">
        <f>D16+D17+D22</f>
        <v>876039</v>
      </c>
      <c r="E26" s="26">
        <f>E16+E17+E22</f>
        <v>402802.62</v>
      </c>
      <c r="F26" s="40">
        <f t="shared" ref="F26:F27" si="8">IFERROR(E26/B26*100,"-")</f>
        <v>135.24800690122979</v>
      </c>
      <c r="G26" s="40">
        <f t="shared" ref="G26:G27" si="9">IFERROR(E26/D26*100,"-")</f>
        <v>45.979987192351025</v>
      </c>
      <c r="I26" s="20"/>
    </row>
    <row r="27" spans="1:9" x14ac:dyDescent="0.3">
      <c r="A27" s="21" t="s">
        <v>137</v>
      </c>
      <c r="B27" s="26">
        <f>B18+B19+B23</f>
        <v>298617.96999999997</v>
      </c>
      <c r="C27" s="26">
        <f>C18+C19+C23</f>
        <v>1012010</v>
      </c>
      <c r="D27" s="26">
        <f>D18+D19+D23</f>
        <v>1012010</v>
      </c>
      <c r="E27" s="26">
        <f>E18+E19+E23</f>
        <v>384084.88</v>
      </c>
      <c r="F27" s="40">
        <f t="shared" si="8"/>
        <v>128.62081943695486</v>
      </c>
      <c r="G27" s="40">
        <f t="shared" si="9"/>
        <v>37.952676356952999</v>
      </c>
      <c r="I27" s="20"/>
    </row>
    <row r="28" spans="1:9" x14ac:dyDescent="0.3">
      <c r="A28" s="67" t="s">
        <v>138</v>
      </c>
      <c r="B28" s="68">
        <f>B26-B27</f>
        <v>-792.78999999997905</v>
      </c>
      <c r="C28" s="68">
        <f t="shared" ref="C28:E28" si="10">C26-C27</f>
        <v>-135971</v>
      </c>
      <c r="D28" s="68">
        <f t="shared" si="10"/>
        <v>-135971</v>
      </c>
      <c r="E28" s="68">
        <f t="shared" si="10"/>
        <v>18717.739999999991</v>
      </c>
      <c r="F28" s="69"/>
      <c r="G28" s="69"/>
      <c r="I28" s="20"/>
    </row>
    <row r="29" spans="1:9" ht="3.75" customHeight="1" x14ac:dyDescent="0.3">
      <c r="A29" s="21"/>
      <c r="B29" s="22"/>
      <c r="C29" s="22"/>
      <c r="D29" s="22"/>
      <c r="E29" s="22"/>
      <c r="F29" s="38"/>
      <c r="G29" s="38"/>
    </row>
    <row r="30" spans="1:9" x14ac:dyDescent="0.3">
      <c r="A30" s="23" t="s">
        <v>135</v>
      </c>
      <c r="B30" s="24">
        <v>0</v>
      </c>
      <c r="C30" s="24"/>
      <c r="D30" s="24"/>
      <c r="E30" s="24">
        <v>0</v>
      </c>
      <c r="F30" s="39"/>
      <c r="G30" s="39"/>
      <c r="I30" s="20"/>
    </row>
    <row r="31" spans="1:9" x14ac:dyDescent="0.3">
      <c r="A31" s="23" t="s">
        <v>136</v>
      </c>
      <c r="B31" s="92">
        <v>7434.81</v>
      </c>
      <c r="C31" s="24"/>
      <c r="D31" s="24"/>
      <c r="E31" s="92">
        <v>23236.94</v>
      </c>
      <c r="F31" s="39"/>
      <c r="G31" s="39"/>
      <c r="I31" s="20"/>
    </row>
    <row r="32" spans="1:9" ht="1.5" customHeight="1" x14ac:dyDescent="0.3">
      <c r="A32" s="21"/>
      <c r="B32" s="25"/>
      <c r="C32" s="25"/>
      <c r="D32" s="22"/>
      <c r="E32" s="22"/>
      <c r="F32" s="38"/>
      <c r="G32" s="38"/>
    </row>
    <row r="33" spans="1:9" x14ac:dyDescent="0.3">
      <c r="A33" s="72" t="s">
        <v>142</v>
      </c>
      <c r="B33" s="73"/>
      <c r="C33" s="73"/>
      <c r="D33" s="74"/>
      <c r="E33" s="74"/>
      <c r="F33" s="75"/>
      <c r="G33" s="75"/>
    </row>
    <row r="34" spans="1:9" x14ac:dyDescent="0.3">
      <c r="A34" s="21" t="s">
        <v>220</v>
      </c>
      <c r="B34" s="22">
        <v>0</v>
      </c>
      <c r="C34" s="22">
        <v>135971</v>
      </c>
      <c r="D34" s="22">
        <v>135971</v>
      </c>
      <c r="E34" s="22">
        <v>0</v>
      </c>
      <c r="F34" s="38"/>
      <c r="G34" s="38"/>
      <c r="I34" s="20"/>
    </row>
    <row r="35" spans="1:9" x14ac:dyDescent="0.3">
      <c r="A35" s="21" t="s">
        <v>221</v>
      </c>
      <c r="B35" s="22">
        <v>0</v>
      </c>
      <c r="C35" s="22">
        <v>0</v>
      </c>
      <c r="D35" s="22">
        <v>0</v>
      </c>
      <c r="E35" s="22">
        <v>0</v>
      </c>
      <c r="F35" s="38"/>
      <c r="G35" s="38"/>
      <c r="I35" s="20"/>
    </row>
    <row r="36" spans="1:9" ht="18" customHeight="1" x14ac:dyDescent="0.3">
      <c r="A36" s="67" t="s">
        <v>155</v>
      </c>
      <c r="B36" s="68">
        <f>B34+B35</f>
        <v>0</v>
      </c>
      <c r="C36" s="68">
        <f>C34+C35</f>
        <v>135971</v>
      </c>
      <c r="D36" s="68">
        <f>D34+D35</f>
        <v>135971</v>
      </c>
      <c r="E36" s="68">
        <f>E34+E35</f>
        <v>0</v>
      </c>
      <c r="F36" s="69"/>
      <c r="G36" s="69"/>
      <c r="I36" s="20"/>
    </row>
    <row r="37" spans="1:9" ht="9" customHeight="1" x14ac:dyDescent="0.3"/>
    <row r="38" spans="1:9" x14ac:dyDescent="0.3">
      <c r="A38" s="76" t="s">
        <v>138</v>
      </c>
      <c r="B38" s="77">
        <f>B28+B36</f>
        <v>-792.78999999997905</v>
      </c>
      <c r="C38" s="77">
        <f>C28+C36</f>
        <v>0</v>
      </c>
      <c r="D38" s="77">
        <f>D28+D36</f>
        <v>0</v>
      </c>
      <c r="E38" s="77">
        <f>E28+E36</f>
        <v>18717.739999999991</v>
      </c>
      <c r="F38" s="78"/>
      <c r="G38" s="78"/>
      <c r="I38" s="20"/>
    </row>
    <row r="39" spans="1:9" ht="29.4" customHeight="1" x14ac:dyDescent="0.3">
      <c r="A39" s="161" t="s">
        <v>259</v>
      </c>
      <c r="B39" s="161"/>
      <c r="C39" s="161"/>
      <c r="D39" s="161"/>
      <c r="E39" s="161"/>
      <c r="F39" s="161"/>
      <c r="G39" s="161"/>
    </row>
    <row r="40" spans="1:9" x14ac:dyDescent="0.3">
      <c r="I40" s="20"/>
    </row>
    <row r="42" spans="1:9" x14ac:dyDescent="0.3">
      <c r="E42" s="20"/>
    </row>
    <row r="43" spans="1:9" x14ac:dyDescent="0.3">
      <c r="E43" s="20"/>
    </row>
    <row r="44" spans="1:9" x14ac:dyDescent="0.3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3" priority="3">
      <formula>LEN(TRIM(B30))=0</formula>
    </cfRule>
  </conditionalFormatting>
  <conditionalFormatting sqref="B34:E35">
    <cfRule type="containsBlanks" dxfId="122" priority="1">
      <formula>LEN(TRIM(B34))=0</formula>
    </cfRule>
  </conditionalFormatting>
  <conditionalFormatting sqref="E30:E31">
    <cfRule type="containsBlanks" dxfId="121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7"/>
  <sheetViews>
    <sheetView showGridLines="0" topLeftCell="A179" zoomScaleNormal="100" workbookViewId="0">
      <selection activeCell="A94" sqref="A94:XFD94"/>
    </sheetView>
  </sheetViews>
  <sheetFormatPr defaultColWidth="9.109375" defaultRowHeight="13.2" x14ac:dyDescent="0.25"/>
  <cols>
    <col min="1" max="1" width="87.109375" style="1" bestFit="1" customWidth="1"/>
    <col min="2" max="2" width="14.6640625" style="1" bestFit="1" customWidth="1"/>
    <col min="3" max="3" width="15.109375" style="1" bestFit="1" customWidth="1"/>
    <col min="4" max="4" width="15.6640625" style="1" bestFit="1" customWidth="1"/>
    <col min="5" max="5" width="14.6640625" style="1" bestFit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1" spans="1:14" s="3" customFormat="1" ht="15.6" x14ac:dyDescent="0.3">
      <c r="A1" s="167" t="s">
        <v>116</v>
      </c>
      <c r="B1" s="167"/>
      <c r="C1" s="167"/>
      <c r="D1" s="167"/>
      <c r="E1" s="167"/>
      <c r="F1" s="167"/>
      <c r="G1" s="167"/>
    </row>
    <row r="2" spans="1:14" s="3" customFormat="1" ht="7.5" customHeight="1" x14ac:dyDescent="0.3">
      <c r="A2" s="2"/>
      <c r="B2" s="2"/>
      <c r="C2" s="2"/>
      <c r="D2" s="2"/>
      <c r="E2" s="2"/>
      <c r="F2" s="2"/>
      <c r="G2" s="8"/>
    </row>
    <row r="3" spans="1:14" s="3" customFormat="1" ht="15.6" x14ac:dyDescent="0.3">
      <c r="A3" s="168" t="s">
        <v>225</v>
      </c>
      <c r="B3" s="168"/>
      <c r="C3" s="168"/>
      <c r="D3" s="168"/>
      <c r="E3" s="168"/>
      <c r="F3" s="168"/>
      <c r="G3" s="168"/>
    </row>
    <row r="4" spans="1:14" s="3" customFormat="1" ht="6.75" customHeight="1" x14ac:dyDescent="0.3">
      <c r="G4" s="9"/>
    </row>
    <row r="5" spans="1:14" s="3" customFormat="1" ht="15.6" x14ac:dyDescent="0.3">
      <c r="A5" s="123" t="s">
        <v>0</v>
      </c>
      <c r="G5" s="9"/>
    </row>
    <row r="6" spans="1:14" s="3" customFormat="1" ht="11.25" customHeight="1" x14ac:dyDescent="0.3">
      <c r="A6" s="57"/>
      <c r="G6" s="9"/>
    </row>
    <row r="7" spans="1:14" s="117" customFormat="1" ht="15.6" x14ac:dyDescent="0.3">
      <c r="A7" s="169" t="s">
        <v>271</v>
      </c>
      <c r="B7" s="169"/>
      <c r="C7" s="169"/>
      <c r="D7" s="169"/>
      <c r="E7" s="169"/>
      <c r="F7" s="169"/>
      <c r="G7" s="169"/>
    </row>
    <row r="8" spans="1:14" ht="6.75" customHeight="1" x14ac:dyDescent="0.25">
      <c r="A8" s="45"/>
      <c r="B8" s="45"/>
      <c r="C8" s="45"/>
      <c r="D8" s="45"/>
      <c r="E8" s="45"/>
      <c r="F8" s="45"/>
      <c r="G8" s="46"/>
    </row>
    <row r="9" spans="1:14" ht="39.6" x14ac:dyDescent="0.25">
      <c r="A9" s="56" t="s">
        <v>113</v>
      </c>
      <c r="B9" s="29" t="s">
        <v>227</v>
      </c>
      <c r="C9" s="29" t="s">
        <v>226</v>
      </c>
      <c r="D9" s="29" t="s">
        <v>229</v>
      </c>
      <c r="E9" s="29" t="s">
        <v>228</v>
      </c>
      <c r="F9" s="37" t="s">
        <v>190</v>
      </c>
      <c r="G9" s="37" t="s">
        <v>191</v>
      </c>
    </row>
    <row r="10" spans="1:14" s="4" customFormat="1" ht="10.199999999999999" x14ac:dyDescent="0.2">
      <c r="A10" s="54">
        <v>1</v>
      </c>
      <c r="B10" s="54">
        <v>2</v>
      </c>
      <c r="C10" s="54">
        <v>3</v>
      </c>
      <c r="D10" s="54">
        <v>4</v>
      </c>
      <c r="E10" s="54">
        <v>5</v>
      </c>
      <c r="F10" s="54" t="s">
        <v>114</v>
      </c>
      <c r="G10" s="55" t="s">
        <v>115</v>
      </c>
    </row>
    <row r="11" spans="1:14" ht="15.6" x14ac:dyDescent="0.3">
      <c r="A11" s="7" t="s">
        <v>1</v>
      </c>
      <c r="B11" s="101">
        <f>B12+B35+B42+B46+B54+B63</f>
        <v>297852.18</v>
      </c>
      <c r="C11" s="101">
        <f t="shared" ref="C11:E11" si="0">C12+C35+C42+C46+C54+C63</f>
        <v>876039</v>
      </c>
      <c r="D11" s="101">
        <f t="shared" si="0"/>
        <v>876039</v>
      </c>
      <c r="E11" s="101">
        <f t="shared" si="0"/>
        <v>402802.62</v>
      </c>
      <c r="F11" s="107">
        <f>IFERROR(E11/B11*100,"-")</f>
        <v>135.23574680568061</v>
      </c>
      <c r="G11" s="107">
        <f>IFERROR(E11/D11*100,"-")</f>
        <v>45.979987192351025</v>
      </c>
      <c r="H11" s="81"/>
      <c r="I11" s="125"/>
      <c r="J11" s="88"/>
      <c r="K11" s="88"/>
      <c r="L11" s="88"/>
      <c r="M11" s="88"/>
      <c r="N11" s="88"/>
    </row>
    <row r="12" spans="1:14" ht="15.6" x14ac:dyDescent="0.3">
      <c r="A12" s="52" t="s">
        <v>2</v>
      </c>
      <c r="B12" s="102">
        <f>B13+B15+B20+B23+B26+B29</f>
        <v>218194.66999999998</v>
      </c>
      <c r="C12" s="102">
        <v>647328</v>
      </c>
      <c r="D12" s="102">
        <v>647328</v>
      </c>
      <c r="E12" s="102">
        <f t="shared" ref="E12" si="1">E13+E15+E20+E23+E26+E29</f>
        <v>256267.97</v>
      </c>
      <c r="F12" s="108">
        <f t="shared" ref="F12:F75" si="2">IFERROR(E12/B12*100,"-")</f>
        <v>117.44923466737296</v>
      </c>
      <c r="G12" s="108">
        <f t="shared" ref="G12:G75" si="3">IFERROR(E12/D12*100,"-")</f>
        <v>39.588581059370206</v>
      </c>
      <c r="H12" s="81"/>
      <c r="I12" s="125"/>
      <c r="J12" s="88"/>
      <c r="K12" s="88"/>
      <c r="L12" s="88"/>
      <c r="M12" s="88"/>
      <c r="N12" s="88"/>
    </row>
    <row r="13" spans="1:14" ht="13.8" x14ac:dyDescent="0.3">
      <c r="A13" s="49" t="s">
        <v>3</v>
      </c>
      <c r="B13" s="102">
        <f>B14</f>
        <v>0</v>
      </c>
      <c r="C13" s="102"/>
      <c r="D13" s="102"/>
      <c r="E13" s="102">
        <f t="shared" ref="E13" si="4">E14</f>
        <v>0</v>
      </c>
      <c r="F13" s="108" t="str">
        <f t="shared" si="2"/>
        <v>-</v>
      </c>
      <c r="G13" s="108" t="str">
        <f t="shared" si="3"/>
        <v>-</v>
      </c>
      <c r="H13" s="81"/>
      <c r="I13" s="130"/>
      <c r="J13" s="88"/>
      <c r="K13" s="88"/>
      <c r="L13" s="88"/>
      <c r="M13" s="88"/>
      <c r="N13" s="88"/>
    </row>
    <row r="14" spans="1:14" x14ac:dyDescent="0.25">
      <c r="A14" s="50" t="s">
        <v>4</v>
      </c>
      <c r="B14" s="22">
        <v>0</v>
      </c>
      <c r="C14" s="103"/>
      <c r="D14" s="103"/>
      <c r="E14" s="22">
        <v>0</v>
      </c>
      <c r="F14" s="109" t="str">
        <f t="shared" si="2"/>
        <v>-</v>
      </c>
      <c r="G14" s="108" t="str">
        <f t="shared" si="3"/>
        <v>-</v>
      </c>
      <c r="H14" s="81"/>
      <c r="I14" s="88"/>
      <c r="J14" s="88"/>
      <c r="K14" s="88"/>
      <c r="L14" s="88"/>
      <c r="M14" s="88"/>
      <c r="N14" s="88"/>
    </row>
    <row r="15" spans="1:14" x14ac:dyDescent="0.25">
      <c r="A15" s="49" t="s">
        <v>5</v>
      </c>
      <c r="B15" s="102">
        <f>SUM(B16:B19)</f>
        <v>0</v>
      </c>
      <c r="C15" s="102"/>
      <c r="D15" s="102"/>
      <c r="E15" s="102">
        <f t="shared" ref="E15" si="5">SUM(E16:E19)</f>
        <v>0</v>
      </c>
      <c r="F15" s="108" t="str">
        <f t="shared" si="2"/>
        <v>-</v>
      </c>
      <c r="G15" s="108" t="str">
        <f t="shared" si="3"/>
        <v>-</v>
      </c>
      <c r="H15" s="81"/>
    </row>
    <row r="16" spans="1:14" x14ac:dyDescent="0.25">
      <c r="A16" s="50" t="s">
        <v>6</v>
      </c>
      <c r="B16" s="22">
        <v>0</v>
      </c>
      <c r="C16" s="103"/>
      <c r="D16" s="103"/>
      <c r="E16" s="22">
        <v>0</v>
      </c>
      <c r="F16" s="109" t="str">
        <f t="shared" si="2"/>
        <v>-</v>
      </c>
      <c r="G16" s="108" t="str">
        <f t="shared" si="3"/>
        <v>-</v>
      </c>
      <c r="H16" s="81"/>
    </row>
    <row r="17" spans="1:8" x14ac:dyDescent="0.25">
      <c r="A17" s="50" t="s">
        <v>206</v>
      </c>
      <c r="B17" s="22">
        <v>0</v>
      </c>
      <c r="C17" s="103"/>
      <c r="D17" s="103"/>
      <c r="E17" s="22">
        <v>0</v>
      </c>
      <c r="F17" s="109" t="str">
        <f t="shared" si="2"/>
        <v>-</v>
      </c>
      <c r="G17" s="108" t="str">
        <f t="shared" si="3"/>
        <v>-</v>
      </c>
      <c r="H17" s="81"/>
    </row>
    <row r="18" spans="1:8" x14ac:dyDescent="0.25">
      <c r="A18" s="50" t="s">
        <v>198</v>
      </c>
      <c r="B18" s="22">
        <v>0</v>
      </c>
      <c r="C18" s="103"/>
      <c r="D18" s="103"/>
      <c r="E18" s="22">
        <v>0</v>
      </c>
      <c r="F18" s="109" t="str">
        <f t="shared" si="2"/>
        <v>-</v>
      </c>
      <c r="G18" s="108" t="str">
        <f t="shared" si="3"/>
        <v>-</v>
      </c>
      <c r="H18" s="81"/>
    </row>
    <row r="19" spans="1:8" x14ac:dyDescent="0.25">
      <c r="A19" s="50" t="s">
        <v>199</v>
      </c>
      <c r="B19" s="22">
        <v>0</v>
      </c>
      <c r="C19" s="103"/>
      <c r="D19" s="103"/>
      <c r="E19" s="22">
        <v>0</v>
      </c>
      <c r="F19" s="109" t="str">
        <f t="shared" si="2"/>
        <v>-</v>
      </c>
      <c r="G19" s="108" t="str">
        <f t="shared" si="3"/>
        <v>-</v>
      </c>
      <c r="H19" s="81"/>
    </row>
    <row r="20" spans="1:8" x14ac:dyDescent="0.25">
      <c r="A20" s="49" t="s">
        <v>230</v>
      </c>
      <c r="B20" s="102">
        <f>B21+B22</f>
        <v>0</v>
      </c>
      <c r="C20" s="102"/>
      <c r="D20" s="102"/>
      <c r="E20" s="102">
        <f t="shared" ref="E20" si="6">E21+E22</f>
        <v>0</v>
      </c>
      <c r="F20" s="108" t="str">
        <f t="shared" si="2"/>
        <v>-</v>
      </c>
      <c r="G20" s="108" t="str">
        <f t="shared" si="3"/>
        <v>-</v>
      </c>
      <c r="H20" s="81"/>
    </row>
    <row r="21" spans="1:8" x14ac:dyDescent="0.25">
      <c r="A21" s="50" t="s">
        <v>231</v>
      </c>
      <c r="B21" s="22">
        <v>0</v>
      </c>
      <c r="C21" s="103"/>
      <c r="D21" s="103"/>
      <c r="E21" s="22">
        <v>0</v>
      </c>
      <c r="F21" s="109" t="str">
        <f t="shared" si="2"/>
        <v>-</v>
      </c>
      <c r="G21" s="108" t="str">
        <f t="shared" si="3"/>
        <v>-</v>
      </c>
      <c r="H21" s="81"/>
    </row>
    <row r="22" spans="1:8" x14ac:dyDescent="0.25">
      <c r="A22" s="50" t="s">
        <v>232</v>
      </c>
      <c r="B22" s="22">
        <v>0</v>
      </c>
      <c r="C22" s="103"/>
      <c r="D22" s="103"/>
      <c r="E22" s="22">
        <v>0</v>
      </c>
      <c r="F22" s="109" t="str">
        <f t="shared" si="2"/>
        <v>-</v>
      </c>
      <c r="G22" s="108" t="str">
        <f t="shared" si="3"/>
        <v>-</v>
      </c>
      <c r="H22" s="81"/>
    </row>
    <row r="23" spans="1:8" x14ac:dyDescent="0.25">
      <c r="A23" s="49" t="s">
        <v>233</v>
      </c>
      <c r="B23" s="102">
        <f>B24+B25</f>
        <v>99312.81</v>
      </c>
      <c r="C23" s="102"/>
      <c r="D23" s="102"/>
      <c r="E23" s="102">
        <f t="shared" ref="E23" si="7">E24+E25</f>
        <v>0</v>
      </c>
      <c r="F23" s="108">
        <f t="shared" si="2"/>
        <v>0</v>
      </c>
      <c r="G23" s="108" t="str">
        <f t="shared" si="3"/>
        <v>-</v>
      </c>
      <c r="H23" s="81"/>
    </row>
    <row r="24" spans="1:8" x14ac:dyDescent="0.25">
      <c r="A24" s="50" t="s">
        <v>234</v>
      </c>
      <c r="B24" s="103">
        <v>99312.81</v>
      </c>
      <c r="C24" s="103"/>
      <c r="D24" s="103"/>
      <c r="E24" s="103">
        <v>0</v>
      </c>
      <c r="F24" s="109">
        <f t="shared" si="2"/>
        <v>0</v>
      </c>
      <c r="G24" s="108" t="str">
        <f t="shared" si="3"/>
        <v>-</v>
      </c>
      <c r="H24" s="81"/>
    </row>
    <row r="25" spans="1:8" x14ac:dyDescent="0.25">
      <c r="A25" s="50" t="s">
        <v>235</v>
      </c>
      <c r="B25" s="22">
        <v>0</v>
      </c>
      <c r="C25" s="103"/>
      <c r="D25" s="103"/>
      <c r="E25" s="22">
        <v>0</v>
      </c>
      <c r="F25" s="109" t="str">
        <f t="shared" si="2"/>
        <v>-</v>
      </c>
      <c r="G25" s="108" t="str">
        <f t="shared" si="3"/>
        <v>-</v>
      </c>
      <c r="H25" s="81"/>
    </row>
    <row r="26" spans="1:8" x14ac:dyDescent="0.25">
      <c r="A26" s="49" t="s">
        <v>7</v>
      </c>
      <c r="B26" s="102">
        <f>B27+B28</f>
        <v>118881.86</v>
      </c>
      <c r="C26" s="102"/>
      <c r="D26" s="102"/>
      <c r="E26" s="102">
        <f t="shared" ref="E26" si="8">E27+E28</f>
        <v>243655.54</v>
      </c>
      <c r="F26" s="108">
        <f t="shared" si="2"/>
        <v>204.95602945647047</v>
      </c>
      <c r="G26" s="108" t="str">
        <f t="shared" si="3"/>
        <v>-</v>
      </c>
      <c r="H26" s="81"/>
    </row>
    <row r="27" spans="1:8" x14ac:dyDescent="0.25">
      <c r="A27" s="50" t="s">
        <v>8</v>
      </c>
      <c r="B27" s="103">
        <v>118881.86</v>
      </c>
      <c r="C27" s="103"/>
      <c r="D27" s="103"/>
      <c r="E27" s="103">
        <v>243655.54</v>
      </c>
      <c r="F27" s="109">
        <f t="shared" si="2"/>
        <v>204.95602945647047</v>
      </c>
      <c r="G27" s="108" t="str">
        <f t="shared" si="3"/>
        <v>-</v>
      </c>
      <c r="H27" s="81"/>
    </row>
    <row r="28" spans="1:8" x14ac:dyDescent="0.25">
      <c r="A28" s="50" t="s">
        <v>143</v>
      </c>
      <c r="B28" s="22">
        <v>0</v>
      </c>
      <c r="C28" s="103"/>
      <c r="D28" s="103"/>
      <c r="E28" s="22">
        <v>0</v>
      </c>
      <c r="F28" s="109" t="str">
        <f t="shared" si="2"/>
        <v>-</v>
      </c>
      <c r="G28" s="108" t="str">
        <f t="shared" si="3"/>
        <v>-</v>
      </c>
      <c r="H28" s="81"/>
    </row>
    <row r="29" spans="1:8" x14ac:dyDescent="0.25">
      <c r="A29" s="49" t="s">
        <v>265</v>
      </c>
      <c r="B29" s="102">
        <f>B30+B31+B32+B33</f>
        <v>0</v>
      </c>
      <c r="C29" s="102"/>
      <c r="D29" s="102"/>
      <c r="E29" s="102">
        <f t="shared" ref="E29" si="9">E30+E31+E32+E33</f>
        <v>12612.43</v>
      </c>
      <c r="F29" s="109" t="str">
        <f t="shared" si="2"/>
        <v>-</v>
      </c>
      <c r="G29" s="108" t="str">
        <f t="shared" si="3"/>
        <v>-</v>
      </c>
      <c r="H29" s="81"/>
    </row>
    <row r="30" spans="1:8" x14ac:dyDescent="0.25">
      <c r="A30" s="50" t="s">
        <v>266</v>
      </c>
      <c r="B30" s="22">
        <v>0</v>
      </c>
      <c r="C30" s="103"/>
      <c r="D30" s="103"/>
      <c r="E30" s="22">
        <v>12612.43</v>
      </c>
      <c r="F30" s="109" t="str">
        <f t="shared" si="2"/>
        <v>-</v>
      </c>
      <c r="G30" s="108" t="str">
        <f t="shared" si="3"/>
        <v>-</v>
      </c>
      <c r="H30" s="81"/>
    </row>
    <row r="31" spans="1:8" x14ac:dyDescent="0.25">
      <c r="A31" s="50" t="s">
        <v>267</v>
      </c>
      <c r="B31" s="22">
        <v>0</v>
      </c>
      <c r="C31" s="103"/>
      <c r="D31" s="103"/>
      <c r="E31" s="22">
        <v>0</v>
      </c>
      <c r="F31" s="109" t="str">
        <f t="shared" si="2"/>
        <v>-</v>
      </c>
      <c r="G31" s="108" t="str">
        <f t="shared" si="3"/>
        <v>-</v>
      </c>
      <c r="H31" s="81"/>
    </row>
    <row r="32" spans="1:8" x14ac:dyDescent="0.25">
      <c r="A32" s="50" t="s">
        <v>268</v>
      </c>
      <c r="B32" s="22">
        <v>0</v>
      </c>
      <c r="C32" s="103"/>
      <c r="D32" s="103"/>
      <c r="E32" s="103">
        <v>0</v>
      </c>
      <c r="F32" s="109" t="str">
        <f t="shared" si="2"/>
        <v>-</v>
      </c>
      <c r="G32" s="108" t="str">
        <f t="shared" si="3"/>
        <v>-</v>
      </c>
      <c r="H32" s="81"/>
    </row>
    <row r="33" spans="1:8" x14ac:dyDescent="0.25">
      <c r="A33" s="50" t="s">
        <v>269</v>
      </c>
      <c r="B33" s="22">
        <v>0</v>
      </c>
      <c r="C33" s="103"/>
      <c r="D33" s="103"/>
      <c r="E33" s="22">
        <v>0</v>
      </c>
      <c r="F33" s="109" t="str">
        <f t="shared" si="2"/>
        <v>-</v>
      </c>
      <c r="G33" s="108" t="str">
        <f t="shared" si="3"/>
        <v>-</v>
      </c>
      <c r="H33" s="81"/>
    </row>
    <row r="34" spans="1:8" ht="7.5" customHeight="1" x14ac:dyDescent="0.25">
      <c r="A34" s="50"/>
      <c r="B34" s="103"/>
      <c r="C34" s="103"/>
      <c r="D34" s="103"/>
      <c r="E34" s="103"/>
      <c r="F34" s="109"/>
      <c r="G34" s="108"/>
      <c r="H34" s="81"/>
    </row>
    <row r="35" spans="1:8" x14ac:dyDescent="0.25">
      <c r="A35" s="52" t="s">
        <v>9</v>
      </c>
      <c r="B35" s="102">
        <f>B36</f>
        <v>241.47</v>
      </c>
      <c r="C35" s="102">
        <v>1327</v>
      </c>
      <c r="D35" s="102">
        <v>1327</v>
      </c>
      <c r="E35" s="102">
        <f t="shared" ref="E35" si="10">E36</f>
        <v>139.38</v>
      </c>
      <c r="F35" s="108">
        <f t="shared" si="2"/>
        <v>57.721456081500811</v>
      </c>
      <c r="G35" s="108">
        <f t="shared" si="3"/>
        <v>10.503391107761868</v>
      </c>
      <c r="H35" s="81"/>
    </row>
    <row r="36" spans="1:8" x14ac:dyDescent="0.25">
      <c r="A36" s="49" t="s">
        <v>10</v>
      </c>
      <c r="B36" s="102">
        <f>SUM(B37:B40)</f>
        <v>241.47</v>
      </c>
      <c r="C36" s="102"/>
      <c r="D36" s="102"/>
      <c r="E36" s="102">
        <f t="shared" ref="E36" si="11">SUM(E37:E40)</f>
        <v>139.38</v>
      </c>
      <c r="F36" s="108">
        <f t="shared" si="2"/>
        <v>57.721456081500811</v>
      </c>
      <c r="G36" s="108" t="str">
        <f t="shared" si="3"/>
        <v>-</v>
      </c>
      <c r="H36" s="81"/>
    </row>
    <row r="37" spans="1:8" x14ac:dyDescent="0.25">
      <c r="A37" s="50" t="s">
        <v>11</v>
      </c>
      <c r="B37" s="103">
        <v>241.47</v>
      </c>
      <c r="C37" s="103"/>
      <c r="D37" s="103"/>
      <c r="E37" s="103">
        <v>139.38</v>
      </c>
      <c r="F37" s="109">
        <f t="shared" si="2"/>
        <v>57.721456081500811</v>
      </c>
      <c r="G37" s="108" t="str">
        <f t="shared" si="3"/>
        <v>-</v>
      </c>
      <c r="H37" s="81"/>
    </row>
    <row r="38" spans="1:8" x14ac:dyDescent="0.25">
      <c r="A38" s="50" t="s">
        <v>12</v>
      </c>
      <c r="B38" s="22">
        <v>0</v>
      </c>
      <c r="C38" s="103"/>
      <c r="D38" s="103"/>
      <c r="E38" s="22">
        <v>0</v>
      </c>
      <c r="F38" s="109" t="str">
        <f t="shared" si="2"/>
        <v>-</v>
      </c>
      <c r="G38" s="108" t="str">
        <f t="shared" si="3"/>
        <v>-</v>
      </c>
      <c r="H38" s="81"/>
    </row>
    <row r="39" spans="1:8" x14ac:dyDescent="0.25">
      <c r="A39" s="50" t="s">
        <v>236</v>
      </c>
      <c r="B39" s="22">
        <v>0</v>
      </c>
      <c r="C39" s="103"/>
      <c r="D39" s="103"/>
      <c r="E39" s="22">
        <v>0</v>
      </c>
      <c r="F39" s="109" t="str">
        <f t="shared" si="2"/>
        <v>-</v>
      </c>
      <c r="G39" s="108" t="str">
        <f t="shared" si="3"/>
        <v>-</v>
      </c>
      <c r="H39" s="81"/>
    </row>
    <row r="40" spans="1:8" x14ac:dyDescent="0.25">
      <c r="A40" s="50" t="s">
        <v>200</v>
      </c>
      <c r="B40" s="22">
        <v>0</v>
      </c>
      <c r="C40" s="103"/>
      <c r="D40" s="103"/>
      <c r="E40" s="22">
        <v>0</v>
      </c>
      <c r="F40" s="109" t="str">
        <f t="shared" si="2"/>
        <v>-</v>
      </c>
      <c r="G40" s="108" t="str">
        <f t="shared" si="3"/>
        <v>-</v>
      </c>
      <c r="H40" s="81"/>
    </row>
    <row r="41" spans="1:8" ht="7.5" customHeight="1" x14ac:dyDescent="0.25">
      <c r="A41" s="50"/>
      <c r="B41" s="103"/>
      <c r="C41" s="103"/>
      <c r="D41" s="103"/>
      <c r="E41" s="103"/>
      <c r="F41" s="109"/>
      <c r="G41" s="108"/>
      <c r="H41" s="81"/>
    </row>
    <row r="42" spans="1:8" x14ac:dyDescent="0.25">
      <c r="A42" s="52" t="s">
        <v>13</v>
      </c>
      <c r="B42" s="102">
        <f>B43</f>
        <v>0</v>
      </c>
      <c r="C42" s="102">
        <v>0</v>
      </c>
      <c r="D42" s="102">
        <v>0</v>
      </c>
      <c r="E42" s="102">
        <f t="shared" ref="E42:E43" si="12">E43</f>
        <v>0</v>
      </c>
      <c r="F42" s="108" t="str">
        <f t="shared" si="2"/>
        <v>-</v>
      </c>
      <c r="G42" s="108" t="str">
        <f t="shared" si="3"/>
        <v>-</v>
      </c>
      <c r="H42" s="81"/>
    </row>
    <row r="43" spans="1:8" x14ac:dyDescent="0.25">
      <c r="A43" s="49" t="s">
        <v>14</v>
      </c>
      <c r="B43" s="102">
        <f>B44</f>
        <v>0</v>
      </c>
      <c r="C43" s="102"/>
      <c r="D43" s="102"/>
      <c r="E43" s="102">
        <f t="shared" si="12"/>
        <v>0</v>
      </c>
      <c r="F43" s="108" t="str">
        <f t="shared" si="2"/>
        <v>-</v>
      </c>
      <c r="G43" s="108" t="str">
        <f t="shared" si="3"/>
        <v>-</v>
      </c>
      <c r="H43" s="81"/>
    </row>
    <row r="44" spans="1:8" x14ac:dyDescent="0.25">
      <c r="A44" s="50" t="s">
        <v>15</v>
      </c>
      <c r="B44" s="103">
        <v>0</v>
      </c>
      <c r="C44" s="103"/>
      <c r="D44" s="103"/>
      <c r="E44" s="103">
        <v>0</v>
      </c>
      <c r="F44" s="109" t="str">
        <f t="shared" si="2"/>
        <v>-</v>
      </c>
      <c r="G44" s="108" t="str">
        <f t="shared" si="3"/>
        <v>-</v>
      </c>
      <c r="H44" s="81"/>
    </row>
    <row r="45" spans="1:8" ht="7.5" customHeight="1" x14ac:dyDescent="0.25">
      <c r="A45" s="50"/>
      <c r="B45" s="103"/>
      <c r="C45" s="103"/>
      <c r="D45" s="103"/>
      <c r="E45" s="103"/>
      <c r="F45" s="109"/>
      <c r="G45" s="108"/>
      <c r="H45" s="81"/>
    </row>
    <row r="46" spans="1:8" ht="26.4" x14ac:dyDescent="0.25">
      <c r="A46" s="52" t="s">
        <v>207</v>
      </c>
      <c r="B46" s="102">
        <f>B47+B50</f>
        <v>0</v>
      </c>
      <c r="C46" s="102">
        <v>0</v>
      </c>
      <c r="D46" s="102">
        <v>0</v>
      </c>
      <c r="E46" s="102">
        <f t="shared" ref="E46" si="13">E47+E50</f>
        <v>0</v>
      </c>
      <c r="F46" s="108" t="str">
        <f t="shared" si="2"/>
        <v>-</v>
      </c>
      <c r="G46" s="108" t="str">
        <f t="shared" si="3"/>
        <v>-</v>
      </c>
      <c r="H46" s="81"/>
    </row>
    <row r="47" spans="1:8" x14ac:dyDescent="0.25">
      <c r="A47" s="49" t="s">
        <v>16</v>
      </c>
      <c r="B47" s="102">
        <f>B48+B49</f>
        <v>0</v>
      </c>
      <c r="C47" s="102"/>
      <c r="D47" s="102"/>
      <c r="E47" s="102">
        <f t="shared" ref="E47" si="14">E48+E49</f>
        <v>0</v>
      </c>
      <c r="F47" s="108" t="str">
        <f t="shared" si="2"/>
        <v>-</v>
      </c>
      <c r="G47" s="108" t="str">
        <f t="shared" si="3"/>
        <v>-</v>
      </c>
      <c r="H47" s="81"/>
    </row>
    <row r="48" spans="1:8" x14ac:dyDescent="0.25">
      <c r="A48" s="50" t="s">
        <v>237</v>
      </c>
      <c r="B48" s="22">
        <v>0</v>
      </c>
      <c r="C48" s="102"/>
      <c r="D48" s="102"/>
      <c r="E48" s="22">
        <v>0</v>
      </c>
      <c r="F48" s="108" t="str">
        <f t="shared" si="2"/>
        <v>-</v>
      </c>
      <c r="G48" s="108" t="str">
        <f t="shared" si="3"/>
        <v>-</v>
      </c>
      <c r="H48" s="81"/>
    </row>
    <row r="49" spans="1:8" x14ac:dyDescent="0.25">
      <c r="A49" s="50" t="s">
        <v>17</v>
      </c>
      <c r="B49" s="22">
        <v>0</v>
      </c>
      <c r="C49" s="103"/>
      <c r="D49" s="103"/>
      <c r="E49" s="103">
        <v>0</v>
      </c>
      <c r="F49" s="109" t="str">
        <f t="shared" si="2"/>
        <v>-</v>
      </c>
      <c r="G49" s="108" t="str">
        <f t="shared" si="3"/>
        <v>-</v>
      </c>
      <c r="H49" s="81"/>
    </row>
    <row r="50" spans="1:8" ht="26.4" x14ac:dyDescent="0.25">
      <c r="A50" s="49" t="s">
        <v>208</v>
      </c>
      <c r="B50" s="102">
        <f>B51+B52</f>
        <v>0</v>
      </c>
      <c r="C50" s="102"/>
      <c r="D50" s="102"/>
      <c r="E50" s="102">
        <f t="shared" ref="E50" si="15">E51+E52</f>
        <v>0</v>
      </c>
      <c r="F50" s="108" t="str">
        <f t="shared" si="2"/>
        <v>-</v>
      </c>
      <c r="G50" s="108" t="str">
        <f t="shared" si="3"/>
        <v>-</v>
      </c>
      <c r="H50" s="81"/>
    </row>
    <row r="51" spans="1:8" x14ac:dyDescent="0.25">
      <c r="A51" s="50" t="s">
        <v>193</v>
      </c>
      <c r="B51" s="103">
        <v>0</v>
      </c>
      <c r="C51" s="103"/>
      <c r="D51" s="103"/>
      <c r="E51" s="22">
        <v>0</v>
      </c>
      <c r="F51" s="109" t="str">
        <f t="shared" si="2"/>
        <v>-</v>
      </c>
      <c r="G51" s="108" t="str">
        <f t="shared" si="3"/>
        <v>-</v>
      </c>
      <c r="H51" s="81"/>
    </row>
    <row r="52" spans="1:8" x14ac:dyDescent="0.25">
      <c r="A52" s="50" t="s">
        <v>209</v>
      </c>
      <c r="B52" s="22">
        <v>0</v>
      </c>
      <c r="C52" s="103"/>
      <c r="D52" s="103"/>
      <c r="E52" s="22">
        <v>0</v>
      </c>
      <c r="F52" s="109" t="str">
        <f t="shared" si="2"/>
        <v>-</v>
      </c>
      <c r="G52" s="108" t="str">
        <f t="shared" si="3"/>
        <v>-</v>
      </c>
      <c r="H52" s="81"/>
    </row>
    <row r="53" spans="1:8" x14ac:dyDescent="0.25">
      <c r="A53" s="50"/>
      <c r="B53" s="103"/>
      <c r="C53" s="103"/>
      <c r="D53" s="103"/>
      <c r="E53" s="103"/>
      <c r="F53" s="109"/>
      <c r="G53" s="108"/>
      <c r="H53" s="81"/>
    </row>
    <row r="54" spans="1:8" x14ac:dyDescent="0.25">
      <c r="A54" s="52" t="s">
        <v>238</v>
      </c>
      <c r="B54" s="104">
        <f>B55+B60</f>
        <v>79416.039999999994</v>
      </c>
      <c r="C54" s="102">
        <v>227384</v>
      </c>
      <c r="D54" s="102">
        <v>227384</v>
      </c>
      <c r="E54" s="104">
        <f t="shared" ref="E54" si="16">E55+E60</f>
        <v>146395.26999999999</v>
      </c>
      <c r="F54" s="108">
        <f t="shared" si="2"/>
        <v>184.33967495735121</v>
      </c>
      <c r="G54" s="108">
        <f t="shared" si="3"/>
        <v>64.382397178341478</v>
      </c>
      <c r="H54" s="81"/>
    </row>
    <row r="55" spans="1:8" x14ac:dyDescent="0.25">
      <c r="A55" s="49" t="s">
        <v>261</v>
      </c>
      <c r="B55" s="102">
        <f>B56+B57+B58</f>
        <v>79416.039999999994</v>
      </c>
      <c r="C55" s="102"/>
      <c r="D55" s="102"/>
      <c r="E55" s="102">
        <f t="shared" ref="E55" si="17">E56+E57+E58</f>
        <v>146395.26999999999</v>
      </c>
      <c r="F55" s="108">
        <f t="shared" si="2"/>
        <v>184.33967495735121</v>
      </c>
      <c r="G55" s="108" t="str">
        <f t="shared" si="3"/>
        <v>-</v>
      </c>
      <c r="H55" s="81"/>
    </row>
    <row r="56" spans="1:8" x14ac:dyDescent="0.25">
      <c r="A56" s="50" t="s">
        <v>262</v>
      </c>
      <c r="B56" s="103">
        <v>79174.06</v>
      </c>
      <c r="C56" s="102"/>
      <c r="D56" s="102"/>
      <c r="E56" s="103">
        <v>146380.15</v>
      </c>
      <c r="F56" s="109">
        <f t="shared" si="2"/>
        <v>184.88397588806234</v>
      </c>
      <c r="G56" s="108" t="str">
        <f t="shared" si="3"/>
        <v>-</v>
      </c>
      <c r="H56" s="81"/>
    </row>
    <row r="57" spans="1:8" x14ac:dyDescent="0.25">
      <c r="A57" s="50" t="s">
        <v>263</v>
      </c>
      <c r="B57" s="22">
        <v>241.98</v>
      </c>
      <c r="C57" s="102"/>
      <c r="D57" s="102"/>
      <c r="E57" s="22">
        <v>15.12</v>
      </c>
      <c r="F57" s="109">
        <f t="shared" si="2"/>
        <v>6.2484502851475323</v>
      </c>
      <c r="G57" s="108" t="str">
        <f t="shared" si="3"/>
        <v>-</v>
      </c>
      <c r="H57" s="81"/>
    </row>
    <row r="58" spans="1:8" x14ac:dyDescent="0.25">
      <c r="A58" s="50" t="s">
        <v>264</v>
      </c>
      <c r="B58" s="22">
        <v>0</v>
      </c>
      <c r="C58" s="102"/>
      <c r="D58" s="102"/>
      <c r="E58" s="22">
        <v>0</v>
      </c>
      <c r="F58" s="109" t="str">
        <f t="shared" si="2"/>
        <v>-</v>
      </c>
      <c r="G58" s="108" t="str">
        <f t="shared" si="3"/>
        <v>-</v>
      </c>
      <c r="H58" s="81"/>
    </row>
    <row r="59" spans="1:8" x14ac:dyDescent="0.25">
      <c r="A59" s="50"/>
      <c r="B59" s="102"/>
      <c r="C59" s="102"/>
      <c r="D59" s="102"/>
      <c r="E59" s="102"/>
      <c r="F59" s="109"/>
      <c r="G59" s="108"/>
      <c r="H59" s="81"/>
    </row>
    <row r="60" spans="1:8" x14ac:dyDescent="0.25">
      <c r="A60" s="49" t="s">
        <v>239</v>
      </c>
      <c r="B60" s="102">
        <f>B61</f>
        <v>0</v>
      </c>
      <c r="C60" s="102"/>
      <c r="D60" s="102"/>
      <c r="E60" s="102">
        <f t="shared" ref="E60" si="18">E61</f>
        <v>0</v>
      </c>
      <c r="F60" s="109" t="str">
        <f t="shared" si="2"/>
        <v>-</v>
      </c>
      <c r="G60" s="108" t="str">
        <f t="shared" si="3"/>
        <v>-</v>
      </c>
      <c r="H60" s="81"/>
    </row>
    <row r="61" spans="1:8" x14ac:dyDescent="0.25">
      <c r="A61" s="50" t="s">
        <v>240</v>
      </c>
      <c r="B61" s="22">
        <v>0</v>
      </c>
      <c r="C61" s="103"/>
      <c r="D61" s="103"/>
      <c r="E61" s="22">
        <v>0</v>
      </c>
      <c r="F61" s="109" t="str">
        <f t="shared" si="2"/>
        <v>-</v>
      </c>
      <c r="G61" s="108" t="str">
        <f t="shared" si="3"/>
        <v>-</v>
      </c>
      <c r="H61" s="81"/>
    </row>
    <row r="62" spans="1:8" x14ac:dyDescent="0.25">
      <c r="A62" s="50"/>
      <c r="B62" s="103"/>
      <c r="C62" s="103"/>
      <c r="D62" s="103"/>
      <c r="E62" s="103"/>
      <c r="F62" s="109"/>
      <c r="G62" s="108"/>
      <c r="H62" s="81"/>
    </row>
    <row r="63" spans="1:8" x14ac:dyDescent="0.25">
      <c r="A63" s="52" t="s">
        <v>210</v>
      </c>
      <c r="B63" s="102">
        <f>B64</f>
        <v>0</v>
      </c>
      <c r="C63" s="98">
        <v>0</v>
      </c>
      <c r="D63" s="98">
        <v>0</v>
      </c>
      <c r="E63" s="102">
        <f t="shared" ref="E63:E64" si="19">E64</f>
        <v>0</v>
      </c>
      <c r="F63" s="108" t="str">
        <f t="shared" si="2"/>
        <v>-</v>
      </c>
      <c r="G63" s="108" t="str">
        <f t="shared" si="3"/>
        <v>-</v>
      </c>
      <c r="H63" s="81"/>
    </row>
    <row r="64" spans="1:8" x14ac:dyDescent="0.25">
      <c r="A64" s="49" t="s">
        <v>241</v>
      </c>
      <c r="B64" s="102">
        <f>B65</f>
        <v>0</v>
      </c>
      <c r="C64" s="102"/>
      <c r="D64" s="102"/>
      <c r="E64" s="102">
        <f t="shared" si="19"/>
        <v>0</v>
      </c>
      <c r="F64" s="108" t="str">
        <f t="shared" si="2"/>
        <v>-</v>
      </c>
      <c r="G64" s="108" t="str">
        <f t="shared" si="3"/>
        <v>-</v>
      </c>
      <c r="H64" s="81"/>
    </row>
    <row r="65" spans="1:8" x14ac:dyDescent="0.25">
      <c r="A65" s="50" t="s">
        <v>242</v>
      </c>
      <c r="B65" s="22">
        <v>0</v>
      </c>
      <c r="C65" s="103"/>
      <c r="D65" s="103"/>
      <c r="E65" s="22">
        <v>0</v>
      </c>
      <c r="F65" s="109" t="str">
        <f t="shared" si="2"/>
        <v>-</v>
      </c>
      <c r="G65" s="108" t="str">
        <f t="shared" si="3"/>
        <v>-</v>
      </c>
      <c r="H65" s="81"/>
    </row>
    <row r="66" spans="1:8" x14ac:dyDescent="0.25">
      <c r="A66" s="50"/>
      <c r="B66" s="103"/>
      <c r="C66" s="103"/>
      <c r="D66" s="103"/>
      <c r="E66" s="103"/>
      <c r="F66" s="109"/>
      <c r="G66" s="108"/>
      <c r="H66" s="81"/>
    </row>
    <row r="67" spans="1:8" x14ac:dyDescent="0.25">
      <c r="A67" s="50"/>
      <c r="B67" s="103"/>
      <c r="C67" s="103"/>
      <c r="D67" s="103"/>
      <c r="E67" s="103"/>
      <c r="F67" s="109"/>
      <c r="G67" s="108"/>
      <c r="H67" s="81"/>
    </row>
    <row r="68" spans="1:8" x14ac:dyDescent="0.25">
      <c r="A68" s="50"/>
      <c r="B68" s="103"/>
      <c r="C68" s="103"/>
      <c r="D68" s="103"/>
      <c r="E68" s="103"/>
      <c r="F68" s="109"/>
      <c r="G68" s="108"/>
      <c r="H68" s="81"/>
    </row>
    <row r="69" spans="1:8" x14ac:dyDescent="0.25">
      <c r="A69" s="7" t="s">
        <v>18</v>
      </c>
      <c r="B69" s="101">
        <f>B70</f>
        <v>0</v>
      </c>
      <c r="C69" s="101">
        <f t="shared" ref="C69:E71" si="20">C70</f>
        <v>0</v>
      </c>
      <c r="D69" s="101">
        <f t="shared" si="20"/>
        <v>0</v>
      </c>
      <c r="E69" s="101">
        <f t="shared" si="20"/>
        <v>0</v>
      </c>
      <c r="F69" s="107" t="str">
        <f t="shared" si="2"/>
        <v>-</v>
      </c>
      <c r="G69" s="107" t="str">
        <f t="shared" si="3"/>
        <v>-</v>
      </c>
      <c r="H69" s="81"/>
    </row>
    <row r="70" spans="1:8" x14ac:dyDescent="0.25">
      <c r="A70" s="52" t="s">
        <v>201</v>
      </c>
      <c r="B70" s="102">
        <f>B71</f>
        <v>0</v>
      </c>
      <c r="C70" s="102">
        <v>0</v>
      </c>
      <c r="D70" s="102">
        <v>0</v>
      </c>
      <c r="E70" s="102">
        <f t="shared" si="20"/>
        <v>0</v>
      </c>
      <c r="F70" s="108" t="str">
        <f t="shared" si="2"/>
        <v>-</v>
      </c>
      <c r="G70" s="108" t="str">
        <f t="shared" si="3"/>
        <v>-</v>
      </c>
      <c r="H70" s="81"/>
    </row>
    <row r="71" spans="1:8" x14ac:dyDescent="0.25">
      <c r="A71" s="49" t="s">
        <v>243</v>
      </c>
      <c r="B71" s="102">
        <f>B72</f>
        <v>0</v>
      </c>
      <c r="C71" s="102"/>
      <c r="D71" s="102"/>
      <c r="E71" s="102">
        <f t="shared" si="20"/>
        <v>0</v>
      </c>
      <c r="F71" s="108" t="str">
        <f t="shared" si="2"/>
        <v>-</v>
      </c>
      <c r="G71" s="108" t="str">
        <f t="shared" si="3"/>
        <v>-</v>
      </c>
      <c r="H71" s="81"/>
    </row>
    <row r="72" spans="1:8" x14ac:dyDescent="0.25">
      <c r="A72" s="50" t="s">
        <v>244</v>
      </c>
      <c r="B72" s="22">
        <v>0</v>
      </c>
      <c r="C72" s="102"/>
      <c r="D72" s="102"/>
      <c r="E72" s="22">
        <v>0</v>
      </c>
      <c r="F72" s="108" t="str">
        <f t="shared" si="2"/>
        <v>-</v>
      </c>
      <c r="G72" s="108" t="str">
        <f t="shared" si="3"/>
        <v>-</v>
      </c>
      <c r="H72" s="81"/>
    </row>
    <row r="73" spans="1:8" x14ac:dyDescent="0.25">
      <c r="A73" s="49" t="s">
        <v>202</v>
      </c>
      <c r="B73" s="102">
        <f>SUM(B74:B76)</f>
        <v>0</v>
      </c>
      <c r="C73" s="102"/>
      <c r="D73" s="102"/>
      <c r="E73" s="102">
        <f t="shared" ref="E73" si="21">SUM(E74:E76)</f>
        <v>0</v>
      </c>
      <c r="F73" s="108" t="str">
        <f t="shared" si="2"/>
        <v>-</v>
      </c>
      <c r="G73" s="108" t="str">
        <f t="shared" si="3"/>
        <v>-</v>
      </c>
      <c r="H73" s="81"/>
    </row>
    <row r="74" spans="1:8" x14ac:dyDescent="0.25">
      <c r="A74" s="50" t="s">
        <v>203</v>
      </c>
      <c r="B74" s="22">
        <v>0</v>
      </c>
      <c r="C74" s="103"/>
      <c r="D74" s="103"/>
      <c r="E74" s="22">
        <v>0</v>
      </c>
      <c r="F74" s="109" t="str">
        <f t="shared" si="2"/>
        <v>-</v>
      </c>
      <c r="G74" s="108" t="str">
        <f t="shared" si="3"/>
        <v>-</v>
      </c>
      <c r="H74" s="81"/>
    </row>
    <row r="75" spans="1:8" x14ac:dyDescent="0.25">
      <c r="A75" s="50" t="s">
        <v>204</v>
      </c>
      <c r="B75" s="22">
        <v>0</v>
      </c>
      <c r="C75" s="103"/>
      <c r="D75" s="103"/>
      <c r="E75" s="22">
        <v>0</v>
      </c>
      <c r="F75" s="109" t="str">
        <f t="shared" si="2"/>
        <v>-</v>
      </c>
      <c r="G75" s="108" t="str">
        <f t="shared" si="3"/>
        <v>-</v>
      </c>
      <c r="H75" s="81"/>
    </row>
    <row r="76" spans="1:8" x14ac:dyDescent="0.25">
      <c r="A76" s="50" t="s">
        <v>245</v>
      </c>
      <c r="B76" s="22">
        <v>0</v>
      </c>
      <c r="C76" s="103"/>
      <c r="D76" s="103"/>
      <c r="E76" s="22">
        <v>0</v>
      </c>
      <c r="F76" s="109" t="str">
        <f t="shared" ref="F76:F81" si="22">IFERROR(E76/B76*100,"-")</f>
        <v>-</v>
      </c>
      <c r="G76" s="108" t="str">
        <f t="shared" ref="G76:G81" si="23">IFERROR(E76/D76*100,"-")</f>
        <v>-</v>
      </c>
      <c r="H76" s="81"/>
    </row>
    <row r="77" spans="1:8" x14ac:dyDescent="0.25">
      <c r="A77" s="49" t="s">
        <v>246</v>
      </c>
      <c r="B77" s="102">
        <f>B78</f>
        <v>0</v>
      </c>
      <c r="C77" s="102"/>
      <c r="D77" s="102"/>
      <c r="E77" s="102">
        <f t="shared" ref="E77" si="24">E78</f>
        <v>0</v>
      </c>
      <c r="F77" s="109" t="str">
        <f t="shared" si="22"/>
        <v>-</v>
      </c>
      <c r="G77" s="108" t="str">
        <f t="shared" si="23"/>
        <v>-</v>
      </c>
      <c r="H77" s="81"/>
    </row>
    <row r="78" spans="1:8" x14ac:dyDescent="0.25">
      <c r="A78" s="50" t="s">
        <v>247</v>
      </c>
      <c r="B78" s="22">
        <v>0</v>
      </c>
      <c r="C78" s="103"/>
      <c r="D78" s="103"/>
      <c r="E78" s="22">
        <v>0</v>
      </c>
      <c r="F78" s="109" t="str">
        <f t="shared" si="22"/>
        <v>-</v>
      </c>
      <c r="G78" s="108" t="str">
        <f t="shared" si="23"/>
        <v>-</v>
      </c>
      <c r="H78" s="81"/>
    </row>
    <row r="79" spans="1:8" x14ac:dyDescent="0.25">
      <c r="A79" s="50"/>
      <c r="B79" s="103"/>
      <c r="C79" s="103"/>
      <c r="D79" s="103"/>
      <c r="E79" s="103"/>
      <c r="F79" s="109"/>
      <c r="G79" s="108"/>
      <c r="H79" s="81"/>
    </row>
    <row r="80" spans="1:8" x14ac:dyDescent="0.25">
      <c r="A80" s="50"/>
      <c r="B80" s="103"/>
      <c r="C80" s="103"/>
      <c r="D80" s="103"/>
      <c r="E80" s="103"/>
      <c r="F80" s="109"/>
      <c r="G80" s="109"/>
      <c r="H80" s="81"/>
    </row>
    <row r="81" spans="1:8" x14ac:dyDescent="0.25">
      <c r="A81" s="58" t="s">
        <v>19</v>
      </c>
      <c r="B81" s="105">
        <f>B11+B69</f>
        <v>297852.18</v>
      </c>
      <c r="C81" s="105">
        <f t="shared" ref="C81:E81" si="25">C11+C69</f>
        <v>876039</v>
      </c>
      <c r="D81" s="105">
        <f t="shared" si="25"/>
        <v>876039</v>
      </c>
      <c r="E81" s="105">
        <f t="shared" si="25"/>
        <v>402802.62</v>
      </c>
      <c r="F81" s="93">
        <f t="shared" si="22"/>
        <v>135.23574680568061</v>
      </c>
      <c r="G81" s="93">
        <f t="shared" si="23"/>
        <v>45.979987192351025</v>
      </c>
      <c r="H81" s="81"/>
    </row>
    <row r="82" spans="1:8" x14ac:dyDescent="0.25">
      <c r="A82" s="52"/>
      <c r="B82" s="106"/>
      <c r="C82" s="106"/>
      <c r="D82" s="106"/>
      <c r="E82" s="106"/>
      <c r="F82" s="110"/>
      <c r="G82" s="111"/>
      <c r="H82" s="81"/>
    </row>
    <row r="83" spans="1:8" x14ac:dyDescent="0.25">
      <c r="A83" s="52"/>
      <c r="B83" s="106"/>
      <c r="C83" s="106"/>
      <c r="D83" s="106"/>
      <c r="E83" s="106"/>
      <c r="F83" s="110"/>
      <c r="G83" s="111"/>
      <c r="H83" s="81"/>
    </row>
    <row r="84" spans="1:8" x14ac:dyDescent="0.25">
      <c r="A84" s="52"/>
      <c r="B84" s="106"/>
      <c r="C84" s="106"/>
      <c r="D84" s="106"/>
      <c r="E84" s="106"/>
      <c r="F84" s="110"/>
      <c r="G84" s="111"/>
      <c r="H84" s="81"/>
    </row>
    <row r="85" spans="1:8" x14ac:dyDescent="0.25">
      <c r="A85" s="52"/>
      <c r="B85" s="106"/>
      <c r="C85" s="106"/>
      <c r="D85" s="106"/>
      <c r="E85" s="106"/>
      <c r="F85" s="110"/>
      <c r="G85" s="111"/>
      <c r="H85" s="81"/>
    </row>
    <row r="86" spans="1:8" x14ac:dyDescent="0.25">
      <c r="A86" s="52"/>
      <c r="B86" s="106"/>
      <c r="C86" s="106"/>
      <c r="D86" s="106"/>
      <c r="E86" s="106"/>
      <c r="F86" s="110"/>
      <c r="G86" s="111"/>
      <c r="H86" s="81"/>
    </row>
    <row r="87" spans="1:8" x14ac:dyDescent="0.25">
      <c r="A87" s="52"/>
      <c r="B87" s="106"/>
      <c r="C87" s="106"/>
      <c r="D87" s="106"/>
      <c r="E87" s="106"/>
      <c r="F87" s="110"/>
      <c r="G87" s="111"/>
      <c r="H87" s="81"/>
    </row>
    <row r="88" spans="1:8" x14ac:dyDescent="0.25">
      <c r="A88" s="52"/>
      <c r="B88" s="106"/>
      <c r="C88" s="106"/>
      <c r="D88" s="106"/>
      <c r="E88" s="106"/>
      <c r="F88" s="110"/>
      <c r="G88" s="111"/>
      <c r="H88" s="81"/>
    </row>
    <row r="89" spans="1:8" hidden="1" x14ac:dyDescent="0.25">
      <c r="A89" s="52"/>
      <c r="B89" s="106"/>
      <c r="C89" s="106"/>
      <c r="D89" s="106"/>
      <c r="E89" s="106"/>
      <c r="F89" s="110"/>
      <c r="G89" s="111"/>
      <c r="H89" s="81"/>
    </row>
    <row r="90" spans="1:8" hidden="1" x14ac:dyDescent="0.25">
      <c r="A90" s="52"/>
      <c r="B90" s="106"/>
      <c r="C90" s="106"/>
      <c r="D90" s="106"/>
      <c r="E90" s="106"/>
      <c r="F90" s="110"/>
      <c r="G90" s="111"/>
      <c r="H90" s="81"/>
    </row>
    <row r="91" spans="1:8" hidden="1" x14ac:dyDescent="0.25">
      <c r="A91" s="52"/>
      <c r="B91" s="106"/>
      <c r="C91" s="106"/>
      <c r="D91" s="106"/>
      <c r="E91" s="106"/>
      <c r="F91" s="110"/>
      <c r="G91" s="111"/>
      <c r="H91" s="81"/>
    </row>
    <row r="92" spans="1:8" hidden="1" x14ac:dyDescent="0.25">
      <c r="A92" s="52"/>
      <c r="B92" s="106"/>
      <c r="C92" s="106"/>
      <c r="D92" s="106"/>
      <c r="E92" s="106"/>
      <c r="F92" s="110"/>
      <c r="G92" s="111"/>
      <c r="H92" s="81"/>
    </row>
    <row r="93" spans="1:8" hidden="1" x14ac:dyDescent="0.25">
      <c r="A93" s="52"/>
      <c r="B93" s="106"/>
      <c r="C93" s="106"/>
      <c r="D93" s="106"/>
      <c r="E93" s="106"/>
      <c r="F93" s="110"/>
      <c r="G93" s="111"/>
      <c r="H93" s="81"/>
    </row>
    <row r="94" spans="1:8" hidden="1" x14ac:dyDescent="0.25">
      <c r="A94" s="52"/>
      <c r="B94" s="106"/>
      <c r="C94" s="106"/>
      <c r="D94" s="106"/>
      <c r="E94" s="106"/>
      <c r="F94" s="110"/>
      <c r="G94" s="111"/>
      <c r="H94" s="81"/>
    </row>
    <row r="95" spans="1:8" x14ac:dyDescent="0.25">
      <c r="A95" s="52"/>
      <c r="B95" s="106"/>
      <c r="C95" s="106"/>
      <c r="D95" s="106"/>
      <c r="E95" s="106"/>
      <c r="F95" s="110"/>
      <c r="G95" s="111"/>
      <c r="H95" s="81"/>
    </row>
    <row r="96" spans="1:8" x14ac:dyDescent="0.25">
      <c r="A96" s="7" t="s">
        <v>20</v>
      </c>
      <c r="B96" s="101">
        <f>B97+B110+B144+B154+B158+B163</f>
        <v>295034.91000000003</v>
      </c>
      <c r="C96" s="101">
        <f t="shared" ref="C96:E96" si="26">C97+C110+C144+C154+C158+C163</f>
        <v>866015</v>
      </c>
      <c r="D96" s="101">
        <f t="shared" si="26"/>
        <v>866015</v>
      </c>
      <c r="E96" s="101">
        <f t="shared" si="26"/>
        <v>383072.87</v>
      </c>
      <c r="F96" s="107">
        <f t="shared" ref="F96:F159" si="27">IFERROR(E96/B96*100,"-")</f>
        <v>129.83984505426832</v>
      </c>
      <c r="G96" s="107">
        <f t="shared" ref="G96:G159" si="28">IFERROR(E96/D96*100,"-")</f>
        <v>44.233976316807443</v>
      </c>
      <c r="H96" s="81"/>
    </row>
    <row r="97" spans="1:8" s="5" customFormat="1" x14ac:dyDescent="0.25">
      <c r="A97" s="52" t="s">
        <v>21</v>
      </c>
      <c r="B97" s="102">
        <f>B98+B103+B105</f>
        <v>240935.27</v>
      </c>
      <c r="C97" s="102">
        <v>541774</v>
      </c>
      <c r="D97" s="102">
        <v>541774</v>
      </c>
      <c r="E97" s="102">
        <f t="shared" ref="E97" si="29">E98+E103+E105</f>
        <v>301259.46999999997</v>
      </c>
      <c r="F97" s="108">
        <f t="shared" si="27"/>
        <v>125.0375131876707</v>
      </c>
      <c r="G97" s="108">
        <f t="shared" si="28"/>
        <v>55.606114357647286</v>
      </c>
      <c r="H97" s="81"/>
    </row>
    <row r="98" spans="1:8" s="5" customFormat="1" x14ac:dyDescent="0.25">
      <c r="A98" s="49" t="s">
        <v>22</v>
      </c>
      <c r="B98" s="102">
        <f>SUM(B99:B102)</f>
        <v>206642.84</v>
      </c>
      <c r="C98" s="102"/>
      <c r="D98" s="102"/>
      <c r="E98" s="102">
        <f t="shared" ref="E98" si="30">SUM(E99:E102)</f>
        <v>256552.28</v>
      </c>
      <c r="F98" s="108">
        <f t="shared" si="27"/>
        <v>124.15251358334022</v>
      </c>
      <c r="G98" s="108" t="str">
        <f t="shared" si="28"/>
        <v>-</v>
      </c>
      <c r="H98" s="81"/>
    </row>
    <row r="99" spans="1:8" s="5" customFormat="1" x14ac:dyDescent="0.25">
      <c r="A99" s="50" t="s">
        <v>23</v>
      </c>
      <c r="B99" s="103">
        <v>206642.84</v>
      </c>
      <c r="C99" s="103"/>
      <c r="D99" s="103"/>
      <c r="E99" s="103">
        <v>256552.28</v>
      </c>
      <c r="F99" s="109">
        <f t="shared" si="27"/>
        <v>124.15251358334022</v>
      </c>
      <c r="G99" s="108" t="str">
        <f t="shared" si="28"/>
        <v>-</v>
      </c>
      <c r="H99" s="81"/>
    </row>
    <row r="100" spans="1:8" s="5" customFormat="1" x14ac:dyDescent="0.25">
      <c r="A100" s="50" t="s">
        <v>248</v>
      </c>
      <c r="B100" s="22">
        <v>0</v>
      </c>
      <c r="C100" s="103"/>
      <c r="D100" s="103"/>
      <c r="E100" s="22">
        <v>0</v>
      </c>
      <c r="F100" s="109" t="str">
        <f t="shared" si="27"/>
        <v>-</v>
      </c>
      <c r="G100" s="108" t="str">
        <f t="shared" si="28"/>
        <v>-</v>
      </c>
      <c r="H100" s="81"/>
    </row>
    <row r="101" spans="1:8" x14ac:dyDescent="0.25">
      <c r="A101" s="50" t="s">
        <v>144</v>
      </c>
      <c r="B101" s="103">
        <v>0</v>
      </c>
      <c r="C101" s="103"/>
      <c r="D101" s="103"/>
      <c r="E101" s="103">
        <v>0</v>
      </c>
      <c r="F101" s="109" t="str">
        <f t="shared" si="27"/>
        <v>-</v>
      </c>
      <c r="G101" s="108" t="str">
        <f t="shared" si="28"/>
        <v>-</v>
      </c>
      <c r="H101" s="81"/>
    </row>
    <row r="102" spans="1:8" x14ac:dyDescent="0.25">
      <c r="A102" s="50" t="s">
        <v>249</v>
      </c>
      <c r="B102" s="103">
        <v>0</v>
      </c>
      <c r="C102" s="103"/>
      <c r="D102" s="103"/>
      <c r="E102" s="103">
        <v>0</v>
      </c>
      <c r="F102" s="109" t="str">
        <f t="shared" si="27"/>
        <v>-</v>
      </c>
      <c r="G102" s="108" t="str">
        <f t="shared" si="28"/>
        <v>-</v>
      </c>
      <c r="H102" s="81"/>
    </row>
    <row r="103" spans="1:8" x14ac:dyDescent="0.25">
      <c r="A103" s="49" t="s">
        <v>24</v>
      </c>
      <c r="B103" s="102">
        <f>B104</f>
        <v>3583.52</v>
      </c>
      <c r="C103" s="102"/>
      <c r="D103" s="102"/>
      <c r="E103" s="102">
        <f t="shared" ref="E103" si="31">E104</f>
        <v>6165.89</v>
      </c>
      <c r="F103" s="108">
        <f t="shared" si="27"/>
        <v>172.06238558735544</v>
      </c>
      <c r="G103" s="108" t="str">
        <f t="shared" si="28"/>
        <v>-</v>
      </c>
      <c r="H103" s="81"/>
    </row>
    <row r="104" spans="1:8" x14ac:dyDescent="0.25">
      <c r="A104" s="50" t="s">
        <v>25</v>
      </c>
      <c r="B104" s="103">
        <v>3583.52</v>
      </c>
      <c r="C104" s="103"/>
      <c r="D104" s="103"/>
      <c r="E104" s="103">
        <v>6165.89</v>
      </c>
      <c r="F104" s="109">
        <f t="shared" si="27"/>
        <v>172.06238558735544</v>
      </c>
      <c r="G104" s="108" t="str">
        <f t="shared" si="28"/>
        <v>-</v>
      </c>
      <c r="H104" s="81"/>
    </row>
    <row r="105" spans="1:8" x14ac:dyDescent="0.25">
      <c r="A105" s="49" t="s">
        <v>26</v>
      </c>
      <c r="B105" s="102">
        <f>SUM(B106:B108)</f>
        <v>30708.91</v>
      </c>
      <c r="C105" s="102"/>
      <c r="D105" s="102"/>
      <c r="E105" s="102">
        <f t="shared" ref="E105" si="32">SUM(E106:E108)</f>
        <v>38541.300000000003</v>
      </c>
      <c r="F105" s="108">
        <f t="shared" si="27"/>
        <v>125.50526866632519</v>
      </c>
      <c r="G105" s="108" t="str">
        <f t="shared" si="28"/>
        <v>-</v>
      </c>
      <c r="H105" s="81"/>
    </row>
    <row r="106" spans="1:8" x14ac:dyDescent="0.25">
      <c r="A106" s="50" t="s">
        <v>145</v>
      </c>
      <c r="B106" s="22">
        <v>0</v>
      </c>
      <c r="C106" s="103"/>
      <c r="D106" s="103"/>
      <c r="E106" s="22">
        <v>0</v>
      </c>
      <c r="F106" s="109" t="str">
        <f t="shared" si="27"/>
        <v>-</v>
      </c>
      <c r="G106" s="108" t="str">
        <f t="shared" si="28"/>
        <v>-</v>
      </c>
      <c r="H106" s="81"/>
    </row>
    <row r="107" spans="1:8" x14ac:dyDescent="0.25">
      <c r="A107" s="50" t="s">
        <v>27</v>
      </c>
      <c r="B107" s="103">
        <v>30708.91</v>
      </c>
      <c r="C107" s="103"/>
      <c r="D107" s="103"/>
      <c r="E107" s="103">
        <v>38541.300000000003</v>
      </c>
      <c r="F107" s="109">
        <f t="shared" si="27"/>
        <v>125.50526866632519</v>
      </c>
      <c r="G107" s="108" t="str">
        <f t="shared" si="28"/>
        <v>-</v>
      </c>
      <c r="H107" s="81"/>
    </row>
    <row r="108" spans="1:8" x14ac:dyDescent="0.25">
      <c r="A108" s="50" t="s">
        <v>211</v>
      </c>
      <c r="B108" s="103">
        <v>0</v>
      </c>
      <c r="C108" s="103"/>
      <c r="D108" s="103"/>
      <c r="E108" s="103">
        <v>0</v>
      </c>
      <c r="F108" s="109" t="str">
        <f t="shared" si="27"/>
        <v>-</v>
      </c>
      <c r="G108" s="108" t="str">
        <f t="shared" si="28"/>
        <v>-</v>
      </c>
      <c r="H108" s="81"/>
    </row>
    <row r="109" spans="1:8" ht="5.25" customHeight="1" x14ac:dyDescent="0.25">
      <c r="A109" s="50"/>
      <c r="B109" s="103"/>
      <c r="C109" s="103"/>
      <c r="D109" s="103"/>
      <c r="E109" s="103"/>
      <c r="F109" s="109"/>
      <c r="G109" s="108"/>
      <c r="H109" s="81"/>
    </row>
    <row r="110" spans="1:8" x14ac:dyDescent="0.25">
      <c r="A110" s="52" t="s">
        <v>28</v>
      </c>
      <c r="B110" s="102">
        <f>B111+B116+B123+B133+B135</f>
        <v>52506.36</v>
      </c>
      <c r="C110" s="102">
        <v>319596</v>
      </c>
      <c r="D110" s="102">
        <v>319596</v>
      </c>
      <c r="E110" s="102">
        <f t="shared" ref="E110" si="33">E111+E116+E123+E133+E135</f>
        <v>80709.650000000009</v>
      </c>
      <c r="F110" s="108">
        <f t="shared" si="27"/>
        <v>153.71404530803508</v>
      </c>
      <c r="G110" s="108">
        <f t="shared" si="28"/>
        <v>25.253648356049514</v>
      </c>
      <c r="H110" s="81"/>
    </row>
    <row r="111" spans="1:8" x14ac:dyDescent="0.25">
      <c r="A111" s="49" t="s">
        <v>29</v>
      </c>
      <c r="B111" s="102">
        <f>SUM(B112:B115)</f>
        <v>29792.109999999997</v>
      </c>
      <c r="C111" s="102"/>
      <c r="D111" s="102"/>
      <c r="E111" s="102">
        <f t="shared" ref="E111" si="34">SUM(E112:E115)</f>
        <v>41532.850000000006</v>
      </c>
      <c r="F111" s="108">
        <f t="shared" si="27"/>
        <v>139.40889047469284</v>
      </c>
      <c r="G111" s="108" t="str">
        <f t="shared" si="28"/>
        <v>-</v>
      </c>
      <c r="H111" s="81"/>
    </row>
    <row r="112" spans="1:8" x14ac:dyDescent="0.25">
      <c r="A112" s="50" t="s">
        <v>30</v>
      </c>
      <c r="B112" s="103">
        <v>1862.79</v>
      </c>
      <c r="C112" s="103"/>
      <c r="D112" s="103"/>
      <c r="E112" s="103">
        <v>7046.68</v>
      </c>
      <c r="F112" s="109">
        <f t="shared" si="27"/>
        <v>378.28633393995028</v>
      </c>
      <c r="G112" s="108" t="str">
        <f t="shared" si="28"/>
        <v>-</v>
      </c>
      <c r="H112" s="81"/>
    </row>
    <row r="113" spans="1:8" x14ac:dyDescent="0.25">
      <c r="A113" s="50" t="s">
        <v>31</v>
      </c>
      <c r="B113" s="103">
        <v>15605.81</v>
      </c>
      <c r="C113" s="103"/>
      <c r="D113" s="103"/>
      <c r="E113" s="103">
        <v>20585.400000000001</v>
      </c>
      <c r="F113" s="109">
        <f t="shared" si="27"/>
        <v>131.90856482297301</v>
      </c>
      <c r="G113" s="108" t="str">
        <f t="shared" si="28"/>
        <v>-</v>
      </c>
      <c r="H113" s="81"/>
    </row>
    <row r="114" spans="1:8" x14ac:dyDescent="0.25">
      <c r="A114" s="50" t="s">
        <v>32</v>
      </c>
      <c r="B114" s="103">
        <v>4363.92</v>
      </c>
      <c r="C114" s="103"/>
      <c r="D114" s="103"/>
      <c r="E114" s="103">
        <v>6062.8</v>
      </c>
      <c r="F114" s="109">
        <f t="shared" si="27"/>
        <v>138.93013620781315</v>
      </c>
      <c r="G114" s="108" t="str">
        <f t="shared" si="28"/>
        <v>-</v>
      </c>
      <c r="H114" s="81"/>
    </row>
    <row r="115" spans="1:8" x14ac:dyDescent="0.25">
      <c r="A115" s="50" t="s">
        <v>33</v>
      </c>
      <c r="B115" s="103">
        <v>7959.59</v>
      </c>
      <c r="C115" s="103"/>
      <c r="D115" s="103"/>
      <c r="E115" s="103">
        <v>7837.97</v>
      </c>
      <c r="F115" s="109">
        <f t="shared" si="27"/>
        <v>98.472031850886793</v>
      </c>
      <c r="G115" s="108" t="str">
        <f t="shared" si="28"/>
        <v>-</v>
      </c>
      <c r="H115" s="81"/>
    </row>
    <row r="116" spans="1:8" x14ac:dyDescent="0.25">
      <c r="A116" s="49" t="s">
        <v>34</v>
      </c>
      <c r="B116" s="102">
        <f>SUM(B117:B122)</f>
        <v>2456.56</v>
      </c>
      <c r="C116" s="102"/>
      <c r="D116" s="102"/>
      <c r="E116" s="102">
        <f t="shared" ref="E116" si="35">SUM(E117:E122)</f>
        <v>2783.65</v>
      </c>
      <c r="F116" s="108">
        <f t="shared" si="27"/>
        <v>113.31496075813332</v>
      </c>
      <c r="G116" s="108" t="str">
        <f t="shared" si="28"/>
        <v>-</v>
      </c>
      <c r="H116" s="81"/>
    </row>
    <row r="117" spans="1:8" x14ac:dyDescent="0.25">
      <c r="A117" s="50" t="s">
        <v>35</v>
      </c>
      <c r="B117" s="103">
        <v>843.29</v>
      </c>
      <c r="C117" s="103"/>
      <c r="D117" s="103"/>
      <c r="E117" s="103">
        <v>1625.69</v>
      </c>
      <c r="F117" s="109">
        <f t="shared" si="27"/>
        <v>192.77947088190302</v>
      </c>
      <c r="G117" s="108" t="str">
        <f t="shared" si="28"/>
        <v>-</v>
      </c>
      <c r="H117" s="81"/>
    </row>
    <row r="118" spans="1:8" x14ac:dyDescent="0.25">
      <c r="A118" s="50" t="s">
        <v>36</v>
      </c>
      <c r="B118" s="103">
        <v>0</v>
      </c>
      <c r="C118" s="103"/>
      <c r="D118" s="103"/>
      <c r="E118" s="103">
        <v>0</v>
      </c>
      <c r="F118" s="109" t="str">
        <f t="shared" si="27"/>
        <v>-</v>
      </c>
      <c r="G118" s="108" t="str">
        <f t="shared" si="28"/>
        <v>-</v>
      </c>
      <c r="H118" s="81"/>
    </row>
    <row r="119" spans="1:8" x14ac:dyDescent="0.25">
      <c r="A119" s="50" t="s">
        <v>37</v>
      </c>
      <c r="B119" s="103">
        <v>827.56</v>
      </c>
      <c r="C119" s="103"/>
      <c r="D119" s="103"/>
      <c r="E119" s="103">
        <v>1053.57</v>
      </c>
      <c r="F119" s="109">
        <f t="shared" si="27"/>
        <v>127.3104064962057</v>
      </c>
      <c r="G119" s="108" t="str">
        <f t="shared" si="28"/>
        <v>-</v>
      </c>
      <c r="H119" s="81"/>
    </row>
    <row r="120" spans="1:8" x14ac:dyDescent="0.25">
      <c r="A120" s="50" t="s">
        <v>38</v>
      </c>
      <c r="B120" s="103">
        <v>0</v>
      </c>
      <c r="C120" s="103"/>
      <c r="D120" s="103"/>
      <c r="E120" s="103">
        <v>0</v>
      </c>
      <c r="F120" s="109" t="str">
        <f t="shared" si="27"/>
        <v>-</v>
      </c>
      <c r="G120" s="108" t="str">
        <f t="shared" si="28"/>
        <v>-</v>
      </c>
      <c r="H120" s="81"/>
    </row>
    <row r="121" spans="1:8" x14ac:dyDescent="0.25">
      <c r="A121" s="50" t="s">
        <v>39</v>
      </c>
      <c r="B121" s="103">
        <v>785.71</v>
      </c>
      <c r="C121" s="103"/>
      <c r="D121" s="103"/>
      <c r="E121" s="103">
        <v>104.39</v>
      </c>
      <c r="F121" s="109">
        <f t="shared" si="27"/>
        <v>13.286072469486196</v>
      </c>
      <c r="G121" s="108" t="str">
        <f t="shared" si="28"/>
        <v>-</v>
      </c>
      <c r="H121" s="81"/>
    </row>
    <row r="122" spans="1:8" x14ac:dyDescent="0.25">
      <c r="A122" s="50" t="s">
        <v>40</v>
      </c>
      <c r="B122" s="103">
        <v>0</v>
      </c>
      <c r="C122" s="103"/>
      <c r="D122" s="103"/>
      <c r="E122" s="103">
        <v>0</v>
      </c>
      <c r="F122" s="109" t="str">
        <f t="shared" si="27"/>
        <v>-</v>
      </c>
      <c r="G122" s="108" t="str">
        <f t="shared" si="28"/>
        <v>-</v>
      </c>
      <c r="H122" s="81"/>
    </row>
    <row r="123" spans="1:8" x14ac:dyDescent="0.25">
      <c r="A123" s="49" t="s">
        <v>41</v>
      </c>
      <c r="B123" s="102">
        <f>SUM(B124:B132)</f>
        <v>15309.6</v>
      </c>
      <c r="C123" s="102"/>
      <c r="D123" s="102"/>
      <c r="E123" s="102">
        <f t="shared" ref="E123" si="36">SUM(E124:E132)</f>
        <v>30079.21</v>
      </c>
      <c r="F123" s="108">
        <f t="shared" si="27"/>
        <v>196.47286669801954</v>
      </c>
      <c r="G123" s="108" t="str">
        <f t="shared" si="28"/>
        <v>-</v>
      </c>
      <c r="H123" s="81"/>
    </row>
    <row r="124" spans="1:8" x14ac:dyDescent="0.25">
      <c r="A124" s="50" t="s">
        <v>42</v>
      </c>
      <c r="B124" s="103">
        <v>2906.52</v>
      </c>
      <c r="C124" s="103"/>
      <c r="D124" s="103"/>
      <c r="E124" s="103">
        <v>2556.04</v>
      </c>
      <c r="F124" s="109">
        <f t="shared" si="27"/>
        <v>87.941593383152366</v>
      </c>
      <c r="G124" s="108" t="str">
        <f t="shared" si="28"/>
        <v>-</v>
      </c>
      <c r="H124" s="81"/>
    </row>
    <row r="125" spans="1:8" x14ac:dyDescent="0.25">
      <c r="A125" s="50" t="s">
        <v>43</v>
      </c>
      <c r="B125" s="103">
        <v>780.74</v>
      </c>
      <c r="C125" s="103"/>
      <c r="D125" s="103"/>
      <c r="E125" s="103">
        <v>631.79999999999995</v>
      </c>
      <c r="F125" s="109">
        <f t="shared" si="27"/>
        <v>80.923226682378242</v>
      </c>
      <c r="G125" s="108" t="str">
        <f t="shared" si="28"/>
        <v>-</v>
      </c>
      <c r="H125" s="81"/>
    </row>
    <row r="126" spans="1:8" x14ac:dyDescent="0.25">
      <c r="A126" s="50" t="s">
        <v>44</v>
      </c>
      <c r="B126" s="103">
        <v>0</v>
      </c>
      <c r="C126" s="103"/>
      <c r="D126" s="103"/>
      <c r="E126" s="103">
        <v>3218.75</v>
      </c>
      <c r="F126" s="109" t="str">
        <f t="shared" si="27"/>
        <v>-</v>
      </c>
      <c r="G126" s="108" t="str">
        <f t="shared" si="28"/>
        <v>-</v>
      </c>
      <c r="H126" s="81"/>
    </row>
    <row r="127" spans="1:8" x14ac:dyDescent="0.25">
      <c r="A127" s="50" t="s">
        <v>45</v>
      </c>
      <c r="B127" s="103">
        <v>0</v>
      </c>
      <c r="C127" s="103"/>
      <c r="D127" s="103"/>
      <c r="E127" s="103">
        <v>0</v>
      </c>
      <c r="F127" s="109" t="str">
        <f t="shared" si="27"/>
        <v>-</v>
      </c>
      <c r="G127" s="108" t="str">
        <f t="shared" si="28"/>
        <v>-</v>
      </c>
      <c r="H127" s="81"/>
    </row>
    <row r="128" spans="1:8" x14ac:dyDescent="0.25">
      <c r="A128" s="50" t="s">
        <v>46</v>
      </c>
      <c r="B128" s="103">
        <v>4164.47</v>
      </c>
      <c r="C128" s="103"/>
      <c r="D128" s="103"/>
      <c r="E128" s="103">
        <v>4269.67</v>
      </c>
      <c r="F128" s="109">
        <f t="shared" si="27"/>
        <v>102.52613177667264</v>
      </c>
      <c r="G128" s="108" t="str">
        <f t="shared" si="28"/>
        <v>-</v>
      </c>
      <c r="H128" s="81"/>
    </row>
    <row r="129" spans="1:8" x14ac:dyDescent="0.25">
      <c r="A129" s="50" t="s">
        <v>47</v>
      </c>
      <c r="B129" s="103">
        <v>386.57</v>
      </c>
      <c r="C129" s="103"/>
      <c r="D129" s="103"/>
      <c r="E129" s="103">
        <v>0</v>
      </c>
      <c r="F129" s="109">
        <f t="shared" si="27"/>
        <v>0</v>
      </c>
      <c r="G129" s="108" t="str">
        <f t="shared" si="28"/>
        <v>-</v>
      </c>
      <c r="H129" s="81"/>
    </row>
    <row r="130" spans="1:8" x14ac:dyDescent="0.25">
      <c r="A130" s="50" t="s">
        <v>48</v>
      </c>
      <c r="B130" s="103">
        <v>5673.9</v>
      </c>
      <c r="C130" s="103"/>
      <c r="D130" s="103"/>
      <c r="E130" s="103">
        <v>4371.51</v>
      </c>
      <c r="F130" s="109">
        <f t="shared" si="27"/>
        <v>77.045947232062602</v>
      </c>
      <c r="G130" s="108" t="str">
        <f t="shared" si="28"/>
        <v>-</v>
      </c>
      <c r="H130" s="81"/>
    </row>
    <row r="131" spans="1:8" x14ac:dyDescent="0.25">
      <c r="A131" s="50" t="s">
        <v>49</v>
      </c>
      <c r="B131" s="103">
        <v>1382.68</v>
      </c>
      <c r="C131" s="103"/>
      <c r="D131" s="103"/>
      <c r="E131" s="103">
        <v>1219.1400000000001</v>
      </c>
      <c r="F131" s="109">
        <f t="shared" si="27"/>
        <v>88.17224520496427</v>
      </c>
      <c r="G131" s="108" t="str">
        <f t="shared" si="28"/>
        <v>-</v>
      </c>
      <c r="H131" s="81"/>
    </row>
    <row r="132" spans="1:8" x14ac:dyDescent="0.25">
      <c r="A132" s="50" t="s">
        <v>50</v>
      </c>
      <c r="B132" s="103">
        <v>14.72</v>
      </c>
      <c r="C132" s="103"/>
      <c r="D132" s="103"/>
      <c r="E132" s="103">
        <v>13812.3</v>
      </c>
      <c r="F132" s="109">
        <f t="shared" si="27"/>
        <v>93833.559782608689</v>
      </c>
      <c r="G132" s="108" t="str">
        <f t="shared" si="28"/>
        <v>-</v>
      </c>
      <c r="H132" s="81"/>
    </row>
    <row r="133" spans="1:8" x14ac:dyDescent="0.25">
      <c r="A133" s="95" t="s">
        <v>51</v>
      </c>
      <c r="B133" s="102">
        <f>B134</f>
        <v>0</v>
      </c>
      <c r="C133" s="102"/>
      <c r="D133" s="102"/>
      <c r="E133" s="102">
        <f t="shared" ref="E133" si="37">E134</f>
        <v>0</v>
      </c>
      <c r="F133" s="108" t="str">
        <f t="shared" si="27"/>
        <v>-</v>
      </c>
      <c r="G133" s="108" t="str">
        <f t="shared" si="28"/>
        <v>-</v>
      </c>
      <c r="H133" s="81"/>
    </row>
    <row r="134" spans="1:8" x14ac:dyDescent="0.25">
      <c r="A134" s="50" t="s">
        <v>52</v>
      </c>
      <c r="B134" s="22">
        <v>0</v>
      </c>
      <c r="C134" s="103"/>
      <c r="D134" s="103"/>
      <c r="E134" s="22">
        <v>0</v>
      </c>
      <c r="F134" s="109" t="str">
        <f t="shared" si="27"/>
        <v>-</v>
      </c>
      <c r="G134" s="108" t="str">
        <f t="shared" si="28"/>
        <v>-</v>
      </c>
      <c r="H134" s="81"/>
    </row>
    <row r="135" spans="1:8" x14ac:dyDescent="0.25">
      <c r="A135" s="49" t="s">
        <v>53</v>
      </c>
      <c r="B135" s="102">
        <f>SUM(B136:B142)</f>
        <v>4948.09</v>
      </c>
      <c r="C135" s="102"/>
      <c r="D135" s="102"/>
      <c r="E135" s="102">
        <f t="shared" ref="E135" si="38">SUM(E136:E142)</f>
        <v>6313.9400000000005</v>
      </c>
      <c r="F135" s="108">
        <f t="shared" si="27"/>
        <v>127.60358037141606</v>
      </c>
      <c r="G135" s="108" t="str">
        <f t="shared" si="28"/>
        <v>-</v>
      </c>
      <c r="H135" s="81"/>
    </row>
    <row r="136" spans="1:8" x14ac:dyDescent="0.25">
      <c r="A136" s="50" t="s">
        <v>54</v>
      </c>
      <c r="B136" s="22">
        <v>4490.34</v>
      </c>
      <c r="C136" s="103"/>
      <c r="D136" s="103"/>
      <c r="E136" s="22">
        <v>4490.46</v>
      </c>
      <c r="F136" s="109">
        <f t="shared" si="27"/>
        <v>100.00267240342602</v>
      </c>
      <c r="G136" s="108" t="str">
        <f t="shared" si="28"/>
        <v>-</v>
      </c>
      <c r="H136" s="81"/>
    </row>
    <row r="137" spans="1:8" x14ac:dyDescent="0.25">
      <c r="A137" s="50" t="s">
        <v>55</v>
      </c>
      <c r="B137" s="103">
        <v>0</v>
      </c>
      <c r="C137" s="103"/>
      <c r="D137" s="103"/>
      <c r="E137" s="103">
        <v>0</v>
      </c>
      <c r="F137" s="109" t="str">
        <f t="shared" si="27"/>
        <v>-</v>
      </c>
      <c r="G137" s="108" t="str">
        <f t="shared" si="28"/>
        <v>-</v>
      </c>
      <c r="H137" s="81"/>
    </row>
    <row r="138" spans="1:8" x14ac:dyDescent="0.25">
      <c r="A138" s="50" t="s">
        <v>56</v>
      </c>
      <c r="B138" s="103">
        <v>436.18</v>
      </c>
      <c r="C138" s="103"/>
      <c r="D138" s="103"/>
      <c r="E138" s="103">
        <v>1815.18</v>
      </c>
      <c r="F138" s="109">
        <f t="shared" si="27"/>
        <v>416.15388142509977</v>
      </c>
      <c r="G138" s="108" t="str">
        <f t="shared" si="28"/>
        <v>-</v>
      </c>
      <c r="H138" s="81"/>
    </row>
    <row r="139" spans="1:8" x14ac:dyDescent="0.25">
      <c r="A139" s="50" t="s">
        <v>57</v>
      </c>
      <c r="B139" s="103">
        <v>0</v>
      </c>
      <c r="C139" s="103"/>
      <c r="D139" s="103"/>
      <c r="E139" s="103">
        <v>0</v>
      </c>
      <c r="F139" s="109" t="str">
        <f t="shared" si="27"/>
        <v>-</v>
      </c>
      <c r="G139" s="108" t="str">
        <f t="shared" si="28"/>
        <v>-</v>
      </c>
      <c r="H139" s="81"/>
    </row>
    <row r="140" spans="1:8" x14ac:dyDescent="0.25">
      <c r="A140" s="50" t="s">
        <v>58</v>
      </c>
      <c r="B140" s="103">
        <v>21.57</v>
      </c>
      <c r="C140" s="103"/>
      <c r="D140" s="103"/>
      <c r="E140" s="103">
        <v>8.3000000000000007</v>
      </c>
      <c r="F140" s="109">
        <f t="shared" si="27"/>
        <v>38.479369494668525</v>
      </c>
      <c r="G140" s="108" t="str">
        <f t="shared" si="28"/>
        <v>-</v>
      </c>
      <c r="H140" s="81"/>
    </row>
    <row r="141" spans="1:8" x14ac:dyDescent="0.25">
      <c r="A141" s="50" t="s">
        <v>250</v>
      </c>
      <c r="B141" s="103">
        <v>0</v>
      </c>
      <c r="C141" s="103"/>
      <c r="D141" s="103"/>
      <c r="E141" s="103">
        <v>0</v>
      </c>
      <c r="F141" s="109" t="str">
        <f t="shared" si="27"/>
        <v>-</v>
      </c>
      <c r="G141" s="108" t="str">
        <f t="shared" si="28"/>
        <v>-</v>
      </c>
      <c r="H141" s="81"/>
    </row>
    <row r="142" spans="1:8" x14ac:dyDescent="0.25">
      <c r="A142" s="50" t="s">
        <v>59</v>
      </c>
      <c r="B142" s="103">
        <v>0</v>
      </c>
      <c r="C142" s="103"/>
      <c r="D142" s="103"/>
      <c r="E142" s="103">
        <v>0</v>
      </c>
      <c r="F142" s="109" t="str">
        <f t="shared" si="27"/>
        <v>-</v>
      </c>
      <c r="G142" s="108" t="str">
        <f t="shared" si="28"/>
        <v>-</v>
      </c>
      <c r="H142" s="81"/>
    </row>
    <row r="143" spans="1:8" ht="5.25" customHeight="1" x14ac:dyDescent="0.25">
      <c r="A143" s="50"/>
      <c r="B143" s="103"/>
      <c r="C143" s="103"/>
      <c r="D143" s="103"/>
      <c r="E143" s="103"/>
      <c r="F143" s="109"/>
      <c r="G143" s="108"/>
      <c r="H143" s="81"/>
    </row>
    <row r="144" spans="1:8" x14ac:dyDescent="0.25">
      <c r="A144" s="52" t="s">
        <v>60</v>
      </c>
      <c r="B144" s="102">
        <f>B145+B148</f>
        <v>1593.28</v>
      </c>
      <c r="C144" s="102">
        <v>4645</v>
      </c>
      <c r="D144" s="102">
        <v>4645</v>
      </c>
      <c r="E144" s="102">
        <f t="shared" ref="E144" si="39">E145+E148</f>
        <v>1103.75</v>
      </c>
      <c r="F144" s="108">
        <f t="shared" si="27"/>
        <v>69.275331391845754</v>
      </c>
      <c r="G144" s="108">
        <f t="shared" si="28"/>
        <v>23.762109795479009</v>
      </c>
      <c r="H144" s="81"/>
    </row>
    <row r="145" spans="1:8" x14ac:dyDescent="0.25">
      <c r="A145" s="49" t="s">
        <v>61</v>
      </c>
      <c r="B145" s="102">
        <f>B146+B147</f>
        <v>248.51</v>
      </c>
      <c r="C145" s="102"/>
      <c r="D145" s="102"/>
      <c r="E145" s="102">
        <f t="shared" ref="E145" si="40">E146+E147</f>
        <v>251.61</v>
      </c>
      <c r="F145" s="108">
        <f t="shared" si="27"/>
        <v>101.24743471087683</v>
      </c>
      <c r="G145" s="108" t="str">
        <f t="shared" si="28"/>
        <v>-</v>
      </c>
      <c r="H145" s="81"/>
    </row>
    <row r="146" spans="1:8" x14ac:dyDescent="0.25">
      <c r="A146" s="50" t="s">
        <v>218</v>
      </c>
      <c r="B146" s="22">
        <v>0</v>
      </c>
      <c r="C146" s="103"/>
      <c r="D146" s="103"/>
      <c r="E146" s="22">
        <v>0</v>
      </c>
      <c r="F146" s="109" t="str">
        <f t="shared" si="27"/>
        <v>-</v>
      </c>
      <c r="G146" s="108" t="str">
        <f t="shared" si="28"/>
        <v>-</v>
      </c>
      <c r="H146" s="81"/>
    </row>
    <row r="147" spans="1:8" x14ac:dyDescent="0.25">
      <c r="A147" s="50" t="s">
        <v>217</v>
      </c>
      <c r="B147" s="22">
        <v>248.51</v>
      </c>
      <c r="C147" s="103"/>
      <c r="D147" s="103"/>
      <c r="E147" s="22">
        <v>251.61</v>
      </c>
      <c r="F147" s="109">
        <f t="shared" si="27"/>
        <v>101.24743471087683</v>
      </c>
      <c r="G147" s="108" t="str">
        <f t="shared" si="28"/>
        <v>-</v>
      </c>
      <c r="H147" s="81"/>
    </row>
    <row r="148" spans="1:8" x14ac:dyDescent="0.25">
      <c r="A148" s="49" t="s">
        <v>62</v>
      </c>
      <c r="B148" s="102">
        <f>SUM(B149:B152)</f>
        <v>1344.77</v>
      </c>
      <c r="C148" s="102"/>
      <c r="D148" s="102"/>
      <c r="E148" s="102">
        <f t="shared" ref="E148" si="41">SUM(E149:E152)</f>
        <v>852.14</v>
      </c>
      <c r="F148" s="108">
        <f t="shared" si="27"/>
        <v>63.366969816399831</v>
      </c>
      <c r="G148" s="108" t="str">
        <f t="shared" si="28"/>
        <v>-</v>
      </c>
      <c r="H148" s="81"/>
    </row>
    <row r="149" spans="1:8" x14ac:dyDescent="0.25">
      <c r="A149" s="50" t="s">
        <v>63</v>
      </c>
      <c r="B149" s="103">
        <v>1342.66</v>
      </c>
      <c r="C149" s="103"/>
      <c r="D149" s="103"/>
      <c r="E149" s="103">
        <v>849.35</v>
      </c>
      <c r="F149" s="109">
        <f t="shared" si="27"/>
        <v>63.25875500871404</v>
      </c>
      <c r="G149" s="108" t="str">
        <f t="shared" si="28"/>
        <v>-</v>
      </c>
      <c r="H149" s="81"/>
    </row>
    <row r="150" spans="1:8" x14ac:dyDescent="0.25">
      <c r="A150" s="50" t="s">
        <v>64</v>
      </c>
      <c r="B150" s="22">
        <v>0</v>
      </c>
      <c r="C150" s="103"/>
      <c r="D150" s="103"/>
      <c r="E150" s="22">
        <v>0</v>
      </c>
      <c r="F150" s="109" t="str">
        <f t="shared" si="27"/>
        <v>-</v>
      </c>
      <c r="G150" s="108" t="str">
        <f t="shared" si="28"/>
        <v>-</v>
      </c>
      <c r="H150" s="81"/>
    </row>
    <row r="151" spans="1:8" x14ac:dyDescent="0.25">
      <c r="A151" s="50" t="s">
        <v>65</v>
      </c>
      <c r="B151" s="103">
        <v>2.11</v>
      </c>
      <c r="C151" s="103"/>
      <c r="D151" s="103"/>
      <c r="E151" s="103">
        <v>2.79</v>
      </c>
      <c r="F151" s="109">
        <f t="shared" si="27"/>
        <v>132.22748815165878</v>
      </c>
      <c r="G151" s="108" t="str">
        <f t="shared" si="28"/>
        <v>-</v>
      </c>
      <c r="H151" s="81"/>
    </row>
    <row r="152" spans="1:8" x14ac:dyDescent="0.25">
      <c r="A152" s="50" t="s">
        <v>66</v>
      </c>
      <c r="B152" s="22">
        <v>0</v>
      </c>
      <c r="C152" s="103"/>
      <c r="D152" s="103"/>
      <c r="E152" s="22">
        <v>0</v>
      </c>
      <c r="F152" s="109" t="str">
        <f t="shared" si="27"/>
        <v>-</v>
      </c>
      <c r="G152" s="108" t="str">
        <f t="shared" si="28"/>
        <v>-</v>
      </c>
      <c r="H152" s="81"/>
    </row>
    <row r="153" spans="1:8" ht="5.25" customHeight="1" x14ac:dyDescent="0.25">
      <c r="A153" s="50"/>
      <c r="B153" s="103"/>
      <c r="C153" s="103"/>
      <c r="D153" s="103"/>
      <c r="E153" s="103"/>
      <c r="F153" s="109"/>
      <c r="G153" s="108"/>
      <c r="H153" s="81"/>
    </row>
    <row r="154" spans="1:8" x14ac:dyDescent="0.25">
      <c r="A154" s="52" t="s">
        <v>67</v>
      </c>
      <c r="B154" s="102">
        <f>B155</f>
        <v>0</v>
      </c>
      <c r="C154" s="22">
        <v>0</v>
      </c>
      <c r="D154" s="22">
        <v>0</v>
      </c>
      <c r="E154" s="102">
        <f t="shared" ref="E154:E155" si="42">E155</f>
        <v>0</v>
      </c>
      <c r="F154" s="108" t="str">
        <f t="shared" si="27"/>
        <v>-</v>
      </c>
      <c r="G154" s="108" t="str">
        <f t="shared" si="28"/>
        <v>-</v>
      </c>
      <c r="H154" s="81"/>
    </row>
    <row r="155" spans="1:8" x14ac:dyDescent="0.25">
      <c r="A155" s="49" t="s">
        <v>251</v>
      </c>
      <c r="B155" s="102">
        <f>B156</f>
        <v>0</v>
      </c>
      <c r="C155" s="102"/>
      <c r="D155" s="102"/>
      <c r="E155" s="102">
        <f t="shared" si="42"/>
        <v>0</v>
      </c>
      <c r="F155" s="108" t="str">
        <f t="shared" si="27"/>
        <v>-</v>
      </c>
      <c r="G155" s="108" t="str">
        <f t="shared" si="28"/>
        <v>-</v>
      </c>
      <c r="H155" s="81"/>
    </row>
    <row r="156" spans="1:8" x14ac:dyDescent="0.25">
      <c r="A156" s="50" t="s">
        <v>252</v>
      </c>
      <c r="B156" s="22">
        <v>0</v>
      </c>
      <c r="C156" s="103"/>
      <c r="D156" s="103"/>
      <c r="E156" s="22">
        <v>0</v>
      </c>
      <c r="F156" s="109" t="str">
        <f t="shared" si="27"/>
        <v>-</v>
      </c>
      <c r="G156" s="108" t="str">
        <f t="shared" si="28"/>
        <v>-</v>
      </c>
      <c r="H156" s="81"/>
    </row>
    <row r="157" spans="1:8" x14ac:dyDescent="0.25">
      <c r="A157" s="50"/>
      <c r="B157" s="22">
        <v>0</v>
      </c>
      <c r="C157" s="103"/>
      <c r="D157" s="103"/>
      <c r="E157" s="22">
        <v>0</v>
      </c>
      <c r="F157" s="109"/>
      <c r="G157" s="108"/>
      <c r="H157" s="81"/>
    </row>
    <row r="158" spans="1:8" x14ac:dyDescent="0.25">
      <c r="A158" s="52" t="s">
        <v>68</v>
      </c>
      <c r="B158" s="102">
        <f>B159</f>
        <v>0</v>
      </c>
      <c r="C158" s="102">
        <v>0</v>
      </c>
      <c r="D158" s="102">
        <v>0</v>
      </c>
      <c r="E158" s="102">
        <f t="shared" ref="E158" si="43">E159</f>
        <v>0</v>
      </c>
      <c r="F158" s="108" t="str">
        <f t="shared" si="27"/>
        <v>-</v>
      </c>
      <c r="G158" s="108" t="str">
        <f t="shared" si="28"/>
        <v>-</v>
      </c>
      <c r="H158" s="81"/>
    </row>
    <row r="159" spans="1:8" x14ac:dyDescent="0.25">
      <c r="A159" s="49" t="s">
        <v>69</v>
      </c>
      <c r="B159" s="102">
        <f>B160+B161</f>
        <v>0</v>
      </c>
      <c r="C159" s="102"/>
      <c r="D159" s="102"/>
      <c r="E159" s="102">
        <f t="shared" ref="E159" si="44">E160+E161</f>
        <v>0</v>
      </c>
      <c r="F159" s="108" t="str">
        <f t="shared" si="27"/>
        <v>-</v>
      </c>
      <c r="G159" s="108" t="str">
        <f t="shared" si="28"/>
        <v>-</v>
      </c>
      <c r="H159" s="81"/>
    </row>
    <row r="160" spans="1:8" x14ac:dyDescent="0.25">
      <c r="A160" s="50" t="s">
        <v>70</v>
      </c>
      <c r="B160" s="22">
        <v>0</v>
      </c>
      <c r="C160" s="103"/>
      <c r="D160" s="103"/>
      <c r="E160" s="22">
        <v>0</v>
      </c>
      <c r="F160" s="109" t="str">
        <f t="shared" ref="F160:F206" si="45">IFERROR(E160/B160*100,"-")</f>
        <v>-</v>
      </c>
      <c r="G160" s="108" t="str">
        <f t="shared" ref="G160:G206" si="46">IFERROR(E160/D160*100,"-")</f>
        <v>-</v>
      </c>
      <c r="H160" s="81"/>
    </row>
    <row r="161" spans="1:8" x14ac:dyDescent="0.25">
      <c r="A161" s="50" t="s">
        <v>71</v>
      </c>
      <c r="B161" s="103">
        <v>0</v>
      </c>
      <c r="C161" s="103"/>
      <c r="D161" s="103"/>
      <c r="E161" s="103">
        <v>0</v>
      </c>
      <c r="F161" s="109" t="str">
        <f t="shared" si="45"/>
        <v>-</v>
      </c>
      <c r="G161" s="108" t="str">
        <f t="shared" si="46"/>
        <v>-</v>
      </c>
      <c r="H161" s="81"/>
    </row>
    <row r="162" spans="1:8" ht="7.5" customHeight="1" x14ac:dyDescent="0.25">
      <c r="A162" s="50"/>
      <c r="B162" s="103"/>
      <c r="C162" s="103"/>
      <c r="D162" s="103"/>
      <c r="E162" s="103"/>
      <c r="F162" s="109"/>
      <c r="G162" s="108"/>
      <c r="H162" s="81"/>
    </row>
    <row r="163" spans="1:8" x14ac:dyDescent="0.25">
      <c r="A163" s="52" t="s">
        <v>72</v>
      </c>
      <c r="B163" s="102">
        <f>B164+B167</f>
        <v>0</v>
      </c>
      <c r="C163" s="22">
        <v>0</v>
      </c>
      <c r="D163" s="22">
        <v>0</v>
      </c>
      <c r="E163" s="102">
        <f t="shared" ref="E163" si="47">E164+E167</f>
        <v>0</v>
      </c>
      <c r="F163" s="108" t="str">
        <f t="shared" si="45"/>
        <v>-</v>
      </c>
      <c r="G163" s="108" t="str">
        <f t="shared" si="46"/>
        <v>-</v>
      </c>
      <c r="H163" s="81"/>
    </row>
    <row r="164" spans="1:8" x14ac:dyDescent="0.25">
      <c r="A164" s="49" t="s">
        <v>73</v>
      </c>
      <c r="B164" s="102">
        <f>B165+B166</f>
        <v>0</v>
      </c>
      <c r="C164" s="102"/>
      <c r="D164" s="102"/>
      <c r="E164" s="102">
        <f t="shared" ref="E164" si="48">E165+E166</f>
        <v>0</v>
      </c>
      <c r="F164" s="108" t="str">
        <f t="shared" si="45"/>
        <v>-</v>
      </c>
      <c r="G164" s="108" t="str">
        <f t="shared" si="46"/>
        <v>-</v>
      </c>
      <c r="H164" s="81"/>
    </row>
    <row r="165" spans="1:8" x14ac:dyDescent="0.25">
      <c r="A165" s="50" t="s">
        <v>74</v>
      </c>
      <c r="B165" s="22">
        <v>0</v>
      </c>
      <c r="C165" s="103"/>
      <c r="D165" s="103"/>
      <c r="E165" s="22">
        <v>0</v>
      </c>
      <c r="F165" s="109" t="str">
        <f t="shared" si="45"/>
        <v>-</v>
      </c>
      <c r="G165" s="108" t="str">
        <f t="shared" si="46"/>
        <v>-</v>
      </c>
      <c r="H165" s="81"/>
    </row>
    <row r="166" spans="1:8" x14ac:dyDescent="0.25">
      <c r="A166" s="50" t="s">
        <v>146</v>
      </c>
      <c r="B166" s="22">
        <v>0</v>
      </c>
      <c r="C166" s="103"/>
      <c r="D166" s="103"/>
      <c r="E166" s="22">
        <v>0</v>
      </c>
      <c r="F166" s="109" t="str">
        <f t="shared" si="45"/>
        <v>-</v>
      </c>
      <c r="G166" s="108" t="str">
        <f t="shared" si="46"/>
        <v>-</v>
      </c>
      <c r="H166" s="81"/>
    </row>
    <row r="167" spans="1:8" x14ac:dyDescent="0.25">
      <c r="A167" s="49" t="s">
        <v>75</v>
      </c>
      <c r="B167" s="102">
        <f>B168</f>
        <v>0</v>
      </c>
      <c r="C167" s="102"/>
      <c r="D167" s="102"/>
      <c r="E167" s="102">
        <f t="shared" ref="E167" si="49">E168</f>
        <v>0</v>
      </c>
      <c r="F167" s="108" t="str">
        <f t="shared" si="45"/>
        <v>-</v>
      </c>
      <c r="G167" s="108" t="str">
        <f t="shared" si="46"/>
        <v>-</v>
      </c>
      <c r="H167" s="81"/>
    </row>
    <row r="168" spans="1:8" x14ac:dyDescent="0.25">
      <c r="A168" s="50" t="s">
        <v>76</v>
      </c>
      <c r="B168" s="22">
        <v>0</v>
      </c>
      <c r="C168" s="103"/>
      <c r="D168" s="103"/>
      <c r="E168" s="22">
        <v>0</v>
      </c>
      <c r="F168" s="109" t="str">
        <f t="shared" si="45"/>
        <v>-</v>
      </c>
      <c r="G168" s="108" t="str">
        <f t="shared" si="46"/>
        <v>-</v>
      </c>
      <c r="H168" s="81"/>
    </row>
    <row r="169" spans="1:8" x14ac:dyDescent="0.25">
      <c r="A169" s="49"/>
      <c r="B169" s="103"/>
      <c r="C169" s="103"/>
      <c r="D169" s="103"/>
      <c r="E169" s="103"/>
      <c r="F169" s="109"/>
      <c r="G169" s="108"/>
      <c r="H169" s="81"/>
    </row>
    <row r="170" spans="1:8" x14ac:dyDescent="0.25">
      <c r="A170" s="49"/>
      <c r="B170" s="103"/>
      <c r="C170" s="103"/>
      <c r="D170" s="103"/>
      <c r="E170" s="103"/>
      <c r="F170" s="109"/>
      <c r="G170" s="108"/>
      <c r="H170" s="81"/>
    </row>
    <row r="171" spans="1:8" x14ac:dyDescent="0.25">
      <c r="A171" s="7" t="s">
        <v>77</v>
      </c>
      <c r="B171" s="101">
        <f>B172+B177+B200</f>
        <v>3583.06</v>
      </c>
      <c r="C171" s="101">
        <f t="shared" ref="C171:E171" si="50">C172+C177+C200</f>
        <v>145995</v>
      </c>
      <c r="D171" s="101">
        <f t="shared" si="50"/>
        <v>145995</v>
      </c>
      <c r="E171" s="101">
        <f t="shared" si="50"/>
        <v>1012.01</v>
      </c>
      <c r="F171" s="107">
        <f t="shared" si="45"/>
        <v>28.244293983355011</v>
      </c>
      <c r="G171" s="107">
        <f t="shared" si="46"/>
        <v>0.69318127333127844</v>
      </c>
      <c r="H171" s="81"/>
    </row>
    <row r="172" spans="1:8" x14ac:dyDescent="0.25">
      <c r="A172" s="52" t="s">
        <v>78</v>
      </c>
      <c r="B172" s="102">
        <f>B173</f>
        <v>0</v>
      </c>
      <c r="C172" s="22">
        <v>13272</v>
      </c>
      <c r="D172" s="22">
        <v>13272</v>
      </c>
      <c r="E172" s="102">
        <f t="shared" ref="E172" si="51">E173</f>
        <v>0</v>
      </c>
      <c r="F172" s="108" t="str">
        <f t="shared" si="45"/>
        <v>-</v>
      </c>
      <c r="G172" s="108">
        <f t="shared" si="46"/>
        <v>0</v>
      </c>
      <c r="H172" s="81"/>
    </row>
    <row r="173" spans="1:8" x14ac:dyDescent="0.25">
      <c r="A173" s="49" t="s">
        <v>79</v>
      </c>
      <c r="B173" s="102">
        <f>B174+B175</f>
        <v>0</v>
      </c>
      <c r="C173" s="102"/>
      <c r="D173" s="102"/>
      <c r="E173" s="102">
        <f t="shared" ref="E173" si="52">E174+E175</f>
        <v>0</v>
      </c>
      <c r="F173" s="108" t="str">
        <f t="shared" si="45"/>
        <v>-</v>
      </c>
      <c r="G173" s="108" t="str">
        <f t="shared" si="46"/>
        <v>-</v>
      </c>
      <c r="H173" s="81"/>
    </row>
    <row r="174" spans="1:8" x14ac:dyDescent="0.25">
      <c r="A174" s="50" t="s">
        <v>80</v>
      </c>
      <c r="B174" s="22">
        <v>0</v>
      </c>
      <c r="C174" s="103"/>
      <c r="D174" s="103"/>
      <c r="E174" s="22">
        <v>0</v>
      </c>
      <c r="F174" s="109" t="str">
        <f t="shared" si="45"/>
        <v>-</v>
      </c>
      <c r="G174" s="108" t="str">
        <f t="shared" si="46"/>
        <v>-</v>
      </c>
      <c r="H174" s="81"/>
    </row>
    <row r="175" spans="1:8" x14ac:dyDescent="0.25">
      <c r="A175" s="50" t="s">
        <v>212</v>
      </c>
      <c r="B175" s="22">
        <v>0</v>
      </c>
      <c r="C175" s="103"/>
      <c r="D175" s="103"/>
      <c r="E175" s="22">
        <v>0</v>
      </c>
      <c r="F175" s="109" t="str">
        <f t="shared" si="45"/>
        <v>-</v>
      </c>
      <c r="G175" s="108" t="str">
        <f t="shared" si="46"/>
        <v>-</v>
      </c>
      <c r="H175" s="64"/>
    </row>
    <row r="176" spans="1:8" x14ac:dyDescent="0.25">
      <c r="A176" s="50"/>
      <c r="B176" s="103"/>
      <c r="C176" s="103"/>
      <c r="D176" s="103"/>
      <c r="E176" s="103"/>
      <c r="F176" s="109"/>
      <c r="G176" s="108"/>
      <c r="H176" s="64"/>
    </row>
    <row r="177" spans="1:8" x14ac:dyDescent="0.25">
      <c r="A177" s="52" t="s">
        <v>81</v>
      </c>
      <c r="B177" s="102">
        <f>B178+B182+B190+B192+B195+B197</f>
        <v>3583.06</v>
      </c>
      <c r="C177" s="102">
        <v>132723</v>
      </c>
      <c r="D177" s="102">
        <v>132723</v>
      </c>
      <c r="E177" s="102">
        <f t="shared" ref="E177" si="53">E178+E182+E190+E192+E195+E197</f>
        <v>1012.01</v>
      </c>
      <c r="F177" s="108">
        <f t="shared" si="45"/>
        <v>28.244293983355011</v>
      </c>
      <c r="G177" s="108">
        <f t="shared" si="46"/>
        <v>0.76249783383437686</v>
      </c>
      <c r="H177" s="64"/>
    </row>
    <row r="178" spans="1:8" x14ac:dyDescent="0.25">
      <c r="A178" s="49" t="s">
        <v>82</v>
      </c>
      <c r="B178" s="102">
        <f>SUM(B179:B181)</f>
        <v>0</v>
      </c>
      <c r="C178" s="102"/>
      <c r="D178" s="102"/>
      <c r="E178" s="102">
        <f t="shared" ref="E178" si="54">SUM(E179:E181)</f>
        <v>0</v>
      </c>
      <c r="F178" s="108" t="str">
        <f t="shared" si="45"/>
        <v>-</v>
      </c>
      <c r="G178" s="108" t="str">
        <f t="shared" si="46"/>
        <v>-</v>
      </c>
      <c r="H178" s="64"/>
    </row>
    <row r="179" spans="1:8" x14ac:dyDescent="0.25">
      <c r="A179" s="50" t="s">
        <v>83</v>
      </c>
      <c r="B179" s="22">
        <v>0</v>
      </c>
      <c r="C179" s="103"/>
      <c r="D179" s="103"/>
      <c r="E179" s="22">
        <v>0</v>
      </c>
      <c r="F179" s="109" t="str">
        <f t="shared" si="45"/>
        <v>-</v>
      </c>
      <c r="G179" s="108" t="str">
        <f t="shared" si="46"/>
        <v>-</v>
      </c>
      <c r="H179" s="64"/>
    </row>
    <row r="180" spans="1:8" x14ac:dyDescent="0.25">
      <c r="A180" s="50" t="s">
        <v>253</v>
      </c>
      <c r="B180" s="22">
        <v>0</v>
      </c>
      <c r="C180" s="103"/>
      <c r="D180" s="103"/>
      <c r="E180" s="22">
        <v>0</v>
      </c>
      <c r="F180" s="109" t="str">
        <f t="shared" si="45"/>
        <v>-</v>
      </c>
      <c r="G180" s="108" t="str">
        <f t="shared" si="46"/>
        <v>-</v>
      </c>
      <c r="H180" s="64"/>
    </row>
    <row r="181" spans="1:8" x14ac:dyDescent="0.25">
      <c r="A181" s="50" t="s">
        <v>205</v>
      </c>
      <c r="B181" s="22">
        <v>0</v>
      </c>
      <c r="C181" s="103"/>
      <c r="D181" s="103"/>
      <c r="E181" s="22">
        <v>0</v>
      </c>
      <c r="F181" s="109" t="str">
        <f t="shared" si="45"/>
        <v>-</v>
      </c>
      <c r="G181" s="108" t="str">
        <f t="shared" si="46"/>
        <v>-</v>
      </c>
      <c r="H181" s="64"/>
    </row>
    <row r="182" spans="1:8" x14ac:dyDescent="0.25">
      <c r="A182" s="49" t="s">
        <v>84</v>
      </c>
      <c r="B182" s="102">
        <f>SUM(B183:B189)</f>
        <v>3583.06</v>
      </c>
      <c r="C182" s="102"/>
      <c r="D182" s="102"/>
      <c r="E182" s="102">
        <f t="shared" ref="E182" si="55">SUM(E183:E189)</f>
        <v>1012.01</v>
      </c>
      <c r="F182" s="108">
        <f t="shared" si="45"/>
        <v>28.244293983355011</v>
      </c>
      <c r="G182" s="108" t="str">
        <f t="shared" si="46"/>
        <v>-</v>
      </c>
      <c r="H182" s="64"/>
    </row>
    <row r="183" spans="1:8" x14ac:dyDescent="0.25">
      <c r="A183" s="50" t="s">
        <v>85</v>
      </c>
      <c r="B183" s="103">
        <v>3583.06</v>
      </c>
      <c r="C183" s="103"/>
      <c r="D183" s="103"/>
      <c r="E183" s="103">
        <v>0</v>
      </c>
      <c r="F183" s="109">
        <f t="shared" si="45"/>
        <v>0</v>
      </c>
      <c r="G183" s="108" t="str">
        <f t="shared" si="46"/>
        <v>-</v>
      </c>
      <c r="H183" s="64"/>
    </row>
    <row r="184" spans="1:8" x14ac:dyDescent="0.25">
      <c r="A184" s="50" t="s">
        <v>86</v>
      </c>
      <c r="B184" s="22">
        <v>0</v>
      </c>
      <c r="C184" s="103"/>
      <c r="D184" s="103"/>
      <c r="E184" s="22">
        <v>1012.01</v>
      </c>
      <c r="F184" s="109" t="str">
        <f t="shared" si="45"/>
        <v>-</v>
      </c>
      <c r="G184" s="108" t="str">
        <f t="shared" si="46"/>
        <v>-</v>
      </c>
      <c r="H184" s="64"/>
    </row>
    <row r="185" spans="1:8" x14ac:dyDescent="0.25">
      <c r="A185" s="50" t="s">
        <v>87</v>
      </c>
      <c r="B185" s="22">
        <v>0</v>
      </c>
      <c r="C185" s="103"/>
      <c r="D185" s="103"/>
      <c r="E185" s="22">
        <v>0</v>
      </c>
      <c r="F185" s="109" t="str">
        <f t="shared" si="45"/>
        <v>-</v>
      </c>
      <c r="G185" s="108" t="str">
        <f t="shared" si="46"/>
        <v>-</v>
      </c>
      <c r="H185" s="64"/>
    </row>
    <row r="186" spans="1:8" x14ac:dyDescent="0.25">
      <c r="A186" s="50" t="s">
        <v>88</v>
      </c>
      <c r="B186" s="22">
        <v>0</v>
      </c>
      <c r="C186" s="103"/>
      <c r="D186" s="103"/>
      <c r="E186" s="22">
        <v>0</v>
      </c>
      <c r="F186" s="109" t="str">
        <f t="shared" si="45"/>
        <v>-</v>
      </c>
      <c r="G186" s="108" t="str">
        <f t="shared" si="46"/>
        <v>-</v>
      </c>
      <c r="H186" s="64"/>
    </row>
    <row r="187" spans="1:8" x14ac:dyDescent="0.25">
      <c r="A187" s="50" t="s">
        <v>157</v>
      </c>
      <c r="B187" s="22">
        <v>0</v>
      </c>
      <c r="C187" s="103"/>
      <c r="D187" s="103"/>
      <c r="E187" s="22">
        <v>0</v>
      </c>
      <c r="F187" s="109" t="str">
        <f t="shared" si="45"/>
        <v>-</v>
      </c>
      <c r="G187" s="108" t="str">
        <f t="shared" si="46"/>
        <v>-</v>
      </c>
      <c r="H187" s="64"/>
    </row>
    <row r="188" spans="1:8" x14ac:dyDescent="0.25">
      <c r="A188" s="50" t="s">
        <v>158</v>
      </c>
      <c r="B188" s="22">
        <v>0</v>
      </c>
      <c r="C188" s="103"/>
      <c r="D188" s="103"/>
      <c r="E188" s="22">
        <v>0</v>
      </c>
      <c r="F188" s="109" t="str">
        <f t="shared" si="45"/>
        <v>-</v>
      </c>
      <c r="G188" s="108" t="str">
        <f t="shared" si="46"/>
        <v>-</v>
      </c>
      <c r="H188" s="64"/>
    </row>
    <row r="189" spans="1:8" x14ac:dyDescent="0.25">
      <c r="A189" s="50" t="s">
        <v>89</v>
      </c>
      <c r="B189" s="22">
        <v>0</v>
      </c>
      <c r="C189" s="103"/>
      <c r="D189" s="103"/>
      <c r="E189" s="22">
        <v>0</v>
      </c>
      <c r="F189" s="109" t="str">
        <f t="shared" si="45"/>
        <v>-</v>
      </c>
      <c r="G189" s="108" t="str">
        <f t="shared" si="46"/>
        <v>-</v>
      </c>
      <c r="H189" s="64"/>
    </row>
    <row r="190" spans="1:8" x14ac:dyDescent="0.25">
      <c r="A190" s="49" t="s">
        <v>90</v>
      </c>
      <c r="B190" s="102">
        <f>B191</f>
        <v>0</v>
      </c>
      <c r="C190" s="102"/>
      <c r="D190" s="102"/>
      <c r="E190" s="102">
        <f t="shared" ref="E190" si="56">E191</f>
        <v>0</v>
      </c>
      <c r="F190" s="108" t="str">
        <f t="shared" si="45"/>
        <v>-</v>
      </c>
      <c r="G190" s="108" t="str">
        <f t="shared" si="46"/>
        <v>-</v>
      </c>
      <c r="H190" s="64"/>
    </row>
    <row r="191" spans="1:8" x14ac:dyDescent="0.25">
      <c r="A191" s="50" t="s">
        <v>91</v>
      </c>
      <c r="B191" s="22">
        <v>0</v>
      </c>
      <c r="C191" s="103"/>
      <c r="D191" s="103"/>
      <c r="E191" s="22">
        <v>0</v>
      </c>
      <c r="F191" s="109" t="str">
        <f t="shared" si="45"/>
        <v>-</v>
      </c>
      <c r="G191" s="108" t="str">
        <f t="shared" si="46"/>
        <v>-</v>
      </c>
      <c r="H191" s="64"/>
    </row>
    <row r="192" spans="1:8" x14ac:dyDescent="0.25">
      <c r="A192" s="49" t="s">
        <v>92</v>
      </c>
      <c r="B192" s="102">
        <f>B193+B194</f>
        <v>0</v>
      </c>
      <c r="C192" s="102"/>
      <c r="D192" s="102"/>
      <c r="E192" s="102">
        <f t="shared" ref="E192" si="57">E193+E194</f>
        <v>0</v>
      </c>
      <c r="F192" s="108" t="str">
        <f t="shared" si="45"/>
        <v>-</v>
      </c>
      <c r="G192" s="108" t="str">
        <f t="shared" si="46"/>
        <v>-</v>
      </c>
      <c r="H192" s="64"/>
    </row>
    <row r="193" spans="1:8" x14ac:dyDescent="0.25">
      <c r="A193" s="50" t="s">
        <v>93</v>
      </c>
      <c r="B193" s="103">
        <v>0</v>
      </c>
      <c r="C193" s="103"/>
      <c r="D193" s="103"/>
      <c r="E193" s="103">
        <v>0</v>
      </c>
      <c r="F193" s="109" t="str">
        <f t="shared" si="45"/>
        <v>-</v>
      </c>
      <c r="G193" s="108" t="str">
        <f t="shared" si="46"/>
        <v>-</v>
      </c>
      <c r="H193" s="64"/>
    </row>
    <row r="194" spans="1:8" x14ac:dyDescent="0.25">
      <c r="A194" s="50" t="s">
        <v>94</v>
      </c>
      <c r="B194" s="22">
        <v>0</v>
      </c>
      <c r="C194" s="103"/>
      <c r="D194" s="103"/>
      <c r="E194" s="22">
        <v>0</v>
      </c>
      <c r="F194" s="109" t="str">
        <f t="shared" si="45"/>
        <v>-</v>
      </c>
      <c r="G194" s="108" t="str">
        <f t="shared" si="46"/>
        <v>-</v>
      </c>
      <c r="H194" s="64"/>
    </row>
    <row r="195" spans="1:8" x14ac:dyDescent="0.25">
      <c r="A195" s="49" t="s">
        <v>254</v>
      </c>
      <c r="B195" s="102">
        <f>B196</f>
        <v>0</v>
      </c>
      <c r="C195" s="102"/>
      <c r="D195" s="102"/>
      <c r="E195" s="102">
        <f t="shared" ref="E195" si="58">E196</f>
        <v>0</v>
      </c>
      <c r="F195" s="109" t="str">
        <f t="shared" si="45"/>
        <v>-</v>
      </c>
      <c r="G195" s="108" t="str">
        <f t="shared" si="46"/>
        <v>-</v>
      </c>
      <c r="H195" s="64"/>
    </row>
    <row r="196" spans="1:8" x14ac:dyDescent="0.25">
      <c r="A196" s="50" t="s">
        <v>255</v>
      </c>
      <c r="B196" s="22">
        <v>0</v>
      </c>
      <c r="C196" s="103"/>
      <c r="D196" s="103"/>
      <c r="E196" s="22">
        <v>0</v>
      </c>
      <c r="F196" s="109" t="str">
        <f t="shared" si="45"/>
        <v>-</v>
      </c>
      <c r="G196" s="108" t="str">
        <f t="shared" si="46"/>
        <v>-</v>
      </c>
      <c r="H196" s="64"/>
    </row>
    <row r="197" spans="1:8" x14ac:dyDescent="0.25">
      <c r="A197" s="49" t="s">
        <v>95</v>
      </c>
      <c r="B197" s="102">
        <f>B198</f>
        <v>0</v>
      </c>
      <c r="C197" s="102"/>
      <c r="D197" s="102"/>
      <c r="E197" s="102">
        <f t="shared" ref="E197" si="59">E198</f>
        <v>0</v>
      </c>
      <c r="F197" s="108" t="str">
        <f t="shared" si="45"/>
        <v>-</v>
      </c>
      <c r="G197" s="108" t="str">
        <f t="shared" si="46"/>
        <v>-</v>
      </c>
      <c r="H197" s="64"/>
    </row>
    <row r="198" spans="1:8" x14ac:dyDescent="0.25">
      <c r="A198" s="50" t="s">
        <v>96</v>
      </c>
      <c r="B198" s="22">
        <v>0</v>
      </c>
      <c r="C198" s="103"/>
      <c r="D198" s="103"/>
      <c r="E198" s="22">
        <v>0</v>
      </c>
      <c r="F198" s="109" t="str">
        <f t="shared" si="45"/>
        <v>-</v>
      </c>
      <c r="G198" s="108" t="str">
        <f t="shared" si="46"/>
        <v>-</v>
      </c>
      <c r="H198" s="64"/>
    </row>
    <row r="199" spans="1:8" x14ac:dyDescent="0.25">
      <c r="A199" s="50"/>
      <c r="B199" s="103"/>
      <c r="C199" s="103"/>
      <c r="D199" s="103"/>
      <c r="E199" s="103"/>
      <c r="F199" s="109"/>
      <c r="G199" s="108"/>
      <c r="H199" s="64"/>
    </row>
    <row r="200" spans="1:8" x14ac:dyDescent="0.25">
      <c r="A200" s="52" t="s">
        <v>97</v>
      </c>
      <c r="B200" s="102">
        <f>B201+B203</f>
        <v>0</v>
      </c>
      <c r="C200" s="102">
        <v>0</v>
      </c>
      <c r="D200" s="102">
        <v>0</v>
      </c>
      <c r="E200" s="102">
        <f t="shared" ref="E200" si="60">E201+E203</f>
        <v>0</v>
      </c>
      <c r="F200" s="108" t="str">
        <f t="shared" si="45"/>
        <v>-</v>
      </c>
      <c r="G200" s="108" t="str">
        <f t="shared" si="46"/>
        <v>-</v>
      </c>
      <c r="H200" s="64"/>
    </row>
    <row r="201" spans="1:8" x14ac:dyDescent="0.25">
      <c r="A201" s="49" t="s">
        <v>98</v>
      </c>
      <c r="B201" s="102">
        <f>B202</f>
        <v>0</v>
      </c>
      <c r="C201" s="102"/>
      <c r="D201" s="102"/>
      <c r="E201" s="102">
        <f t="shared" ref="E201" si="61">E202</f>
        <v>0</v>
      </c>
      <c r="F201" s="108" t="str">
        <f t="shared" si="45"/>
        <v>-</v>
      </c>
      <c r="G201" s="108" t="str">
        <f t="shared" si="46"/>
        <v>-</v>
      </c>
      <c r="H201" s="64"/>
    </row>
    <row r="202" spans="1:8" x14ac:dyDescent="0.25">
      <c r="A202" s="50" t="s">
        <v>99</v>
      </c>
      <c r="B202" s="22">
        <v>0</v>
      </c>
      <c r="C202" s="103"/>
      <c r="D202" s="103"/>
      <c r="E202" s="22">
        <v>0</v>
      </c>
      <c r="F202" s="109" t="str">
        <f t="shared" si="45"/>
        <v>-</v>
      </c>
      <c r="G202" s="108" t="str">
        <f t="shared" si="46"/>
        <v>-</v>
      </c>
      <c r="H202" s="64"/>
    </row>
    <row r="203" spans="1:8" x14ac:dyDescent="0.25">
      <c r="A203" s="49" t="s">
        <v>100</v>
      </c>
      <c r="B203" s="102">
        <f>B204</f>
        <v>0</v>
      </c>
      <c r="C203" s="102"/>
      <c r="D203" s="102"/>
      <c r="E203" s="102">
        <f t="shared" ref="E203" si="62">E204</f>
        <v>0</v>
      </c>
      <c r="F203" s="108" t="str">
        <f t="shared" si="45"/>
        <v>-</v>
      </c>
      <c r="G203" s="108" t="str">
        <f t="shared" si="46"/>
        <v>-</v>
      </c>
      <c r="H203" s="64"/>
    </row>
    <row r="204" spans="1:8" x14ac:dyDescent="0.25">
      <c r="A204" s="50" t="s">
        <v>101</v>
      </c>
      <c r="B204" s="22">
        <v>0</v>
      </c>
      <c r="C204" s="103"/>
      <c r="D204" s="103"/>
      <c r="E204" s="22">
        <v>0</v>
      </c>
      <c r="F204" s="109" t="str">
        <f t="shared" si="45"/>
        <v>-</v>
      </c>
      <c r="G204" s="108" t="str">
        <f t="shared" si="46"/>
        <v>-</v>
      </c>
      <c r="H204" s="64"/>
    </row>
    <row r="205" spans="1:8" x14ac:dyDescent="0.25">
      <c r="A205" s="50"/>
      <c r="B205" s="103"/>
      <c r="C205" s="103"/>
      <c r="D205" s="103"/>
      <c r="E205" s="103"/>
      <c r="F205" s="109"/>
      <c r="G205" s="108"/>
      <c r="H205" s="64"/>
    </row>
    <row r="206" spans="1:8" s="5" customFormat="1" x14ac:dyDescent="0.25">
      <c r="A206" s="58" t="s">
        <v>102</v>
      </c>
      <c r="B206" s="105">
        <f>B96+B171</f>
        <v>298617.97000000003</v>
      </c>
      <c r="C206" s="105">
        <f>C96+C171</f>
        <v>1012010</v>
      </c>
      <c r="D206" s="105">
        <f>D96+D171</f>
        <v>1012010</v>
      </c>
      <c r="E206" s="105">
        <f>E96+E171</f>
        <v>384084.88</v>
      </c>
      <c r="F206" s="93">
        <f t="shared" si="45"/>
        <v>128.62081943695486</v>
      </c>
      <c r="G206" s="93">
        <f t="shared" si="46"/>
        <v>37.952676356952999</v>
      </c>
      <c r="H206" s="64"/>
    </row>
    <row r="207" spans="1:8" x14ac:dyDescent="0.25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8"/>
  <sheetViews>
    <sheetView showGridLines="0" topLeftCell="A17" zoomScaleNormal="100" workbookViewId="0">
      <selection activeCell="A26" sqref="A26:XFD26"/>
    </sheetView>
  </sheetViews>
  <sheetFormatPr defaultColWidth="9.109375" defaultRowHeight="13.2" x14ac:dyDescent="0.25"/>
  <cols>
    <col min="1" max="1" width="83" style="1" customWidth="1"/>
    <col min="2" max="2" width="14.6640625" style="1" bestFit="1" customWidth="1"/>
    <col min="3" max="3" width="15.109375" style="1" bestFit="1" customWidth="1"/>
    <col min="4" max="5" width="14.6640625" style="1" bestFit="1" customWidth="1"/>
    <col min="6" max="7" width="8.5546875" style="1" bestFit="1" customWidth="1"/>
    <col min="8" max="16384" width="9.109375" style="1"/>
  </cols>
  <sheetData>
    <row r="2" spans="1:13" s="3" customFormat="1" ht="15.6" hidden="1" x14ac:dyDescent="0.3">
      <c r="A2" s="169" t="s">
        <v>272</v>
      </c>
      <c r="B2" s="169"/>
      <c r="C2" s="169"/>
      <c r="D2" s="169"/>
      <c r="E2" s="169"/>
      <c r="F2" s="169"/>
      <c r="G2" s="169"/>
    </row>
    <row r="3" spans="1:13" x14ac:dyDescent="0.25">
      <c r="A3" s="45"/>
      <c r="B3" s="45"/>
      <c r="C3" s="45"/>
      <c r="D3" s="45"/>
      <c r="E3" s="45"/>
      <c r="F3" s="45"/>
      <c r="G3" s="45"/>
    </row>
    <row r="4" spans="1:13" ht="39.6" x14ac:dyDescent="0.25">
      <c r="A4" s="56" t="s">
        <v>117</v>
      </c>
      <c r="B4" s="29" t="s">
        <v>227</v>
      </c>
      <c r="C4" s="29" t="s">
        <v>226</v>
      </c>
      <c r="D4" s="29" t="s">
        <v>229</v>
      </c>
      <c r="E4" s="29" t="s">
        <v>228</v>
      </c>
      <c r="F4" s="37" t="s">
        <v>190</v>
      </c>
      <c r="G4" s="37" t="s">
        <v>191</v>
      </c>
    </row>
    <row r="5" spans="1:13" s="4" customFormat="1" ht="10.199999999999999" x14ac:dyDescent="0.2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 t="s">
        <v>114</v>
      </c>
      <c r="G5" s="54" t="s">
        <v>115</v>
      </c>
    </row>
    <row r="6" spans="1:13" x14ac:dyDescent="0.25">
      <c r="A6" s="7" t="s">
        <v>118</v>
      </c>
      <c r="B6" s="7"/>
      <c r="C6" s="7"/>
      <c r="D6" s="7"/>
      <c r="E6" s="7"/>
      <c r="F6" s="7"/>
      <c r="G6" s="7"/>
    </row>
    <row r="7" spans="1:13" ht="15.6" x14ac:dyDescent="0.3">
      <c r="A7" s="49" t="s">
        <v>159</v>
      </c>
      <c r="B7" s="60">
        <f>B8</f>
        <v>79389.039999999994</v>
      </c>
      <c r="C7" s="60">
        <f t="shared" ref="C7:E7" si="0">C8</f>
        <v>227384</v>
      </c>
      <c r="D7" s="60">
        <f t="shared" si="0"/>
        <v>227384</v>
      </c>
      <c r="E7" s="60">
        <f t="shared" si="0"/>
        <v>146395.26999999999</v>
      </c>
      <c r="F7" s="108">
        <f>IFERROR(E7/B7*100,"-")</f>
        <v>184.40236838737439</v>
      </c>
      <c r="G7" s="108">
        <f>IFERROR(E7/D7*100,"-")</f>
        <v>64.382397178341478</v>
      </c>
      <c r="I7" s="125"/>
      <c r="J7" s="88"/>
      <c r="K7" s="88"/>
      <c r="L7" s="88"/>
      <c r="M7" s="88"/>
    </row>
    <row r="8" spans="1:13" ht="15.6" x14ac:dyDescent="0.3">
      <c r="A8" s="50" t="s">
        <v>147</v>
      </c>
      <c r="B8" s="14">
        <v>79389.039999999994</v>
      </c>
      <c r="C8" s="14">
        <v>227384</v>
      </c>
      <c r="D8" s="14">
        <v>227384</v>
      </c>
      <c r="E8" s="14">
        <v>146395.26999999999</v>
      </c>
      <c r="F8" s="109">
        <f t="shared" ref="F8:F23" si="1">IFERROR(E8/B8*100,"-")</f>
        <v>184.40236838737439</v>
      </c>
      <c r="G8" s="109">
        <f t="shared" ref="G8:G23" si="2">IFERROR(E8/D8*100,"-")</f>
        <v>64.382397178341478</v>
      </c>
      <c r="I8" s="125"/>
      <c r="J8" s="88"/>
      <c r="K8" s="88"/>
      <c r="L8" s="88"/>
      <c r="M8" s="88"/>
    </row>
    <row r="9" spans="1:13" ht="13.8" x14ac:dyDescent="0.3">
      <c r="A9" s="49" t="s">
        <v>160</v>
      </c>
      <c r="B9" s="60">
        <f>B10</f>
        <v>241.47</v>
      </c>
      <c r="C9" s="60">
        <f t="shared" ref="C9:E9" si="3">C10</f>
        <v>1327</v>
      </c>
      <c r="D9" s="60">
        <f t="shared" si="3"/>
        <v>1327</v>
      </c>
      <c r="E9" s="60">
        <f t="shared" si="3"/>
        <v>139.38</v>
      </c>
      <c r="F9" s="108">
        <f t="shared" si="1"/>
        <v>57.721456081500811</v>
      </c>
      <c r="G9" s="108">
        <f t="shared" si="2"/>
        <v>10.503391107761868</v>
      </c>
      <c r="I9" s="97"/>
    </row>
    <row r="10" spans="1:13" x14ac:dyDescent="0.25">
      <c r="A10" s="50" t="s">
        <v>154</v>
      </c>
      <c r="B10" s="14">
        <v>241.47</v>
      </c>
      <c r="C10" s="14">
        <v>1327</v>
      </c>
      <c r="D10" s="14">
        <v>1327</v>
      </c>
      <c r="E10" s="14">
        <v>139.38</v>
      </c>
      <c r="F10" s="109">
        <f t="shared" si="1"/>
        <v>57.721456081500811</v>
      </c>
      <c r="G10" s="109">
        <f t="shared" si="2"/>
        <v>10.503391107761868</v>
      </c>
    </row>
    <row r="11" spans="1:13" x14ac:dyDescent="0.25">
      <c r="A11" s="49" t="s">
        <v>161</v>
      </c>
      <c r="B11" s="60">
        <f>B12+B13</f>
        <v>0</v>
      </c>
      <c r="C11" s="60">
        <f t="shared" ref="C11:E11" si="4">C12+C13</f>
        <v>0</v>
      </c>
      <c r="D11" s="60">
        <f t="shared" si="4"/>
        <v>0</v>
      </c>
      <c r="E11" s="60">
        <f t="shared" si="4"/>
        <v>0</v>
      </c>
      <c r="F11" s="108" t="str">
        <f t="shared" si="1"/>
        <v>-</v>
      </c>
      <c r="G11" s="108" t="str">
        <f t="shared" si="2"/>
        <v>-</v>
      </c>
    </row>
    <row r="12" spans="1:13" x14ac:dyDescent="0.25">
      <c r="A12" s="50" t="s">
        <v>150</v>
      </c>
      <c r="B12" s="14">
        <v>0</v>
      </c>
      <c r="C12" s="14">
        <v>0</v>
      </c>
      <c r="D12" s="14">
        <v>0</v>
      </c>
      <c r="E12" s="14">
        <v>0</v>
      </c>
      <c r="F12" s="109" t="str">
        <f t="shared" si="1"/>
        <v>-</v>
      </c>
      <c r="G12" s="109" t="str">
        <f t="shared" si="2"/>
        <v>-</v>
      </c>
    </row>
    <row r="13" spans="1:13" x14ac:dyDescent="0.25">
      <c r="A13" s="50" t="s">
        <v>153</v>
      </c>
      <c r="B13" s="14">
        <v>0</v>
      </c>
      <c r="C13" s="14">
        <v>0</v>
      </c>
      <c r="D13" s="14">
        <v>0</v>
      </c>
      <c r="E13" s="14">
        <v>0</v>
      </c>
      <c r="F13" s="109" t="str">
        <f t="shared" si="1"/>
        <v>-</v>
      </c>
      <c r="G13" s="109" t="str">
        <f t="shared" si="2"/>
        <v>-</v>
      </c>
    </row>
    <row r="14" spans="1:13" x14ac:dyDescent="0.25">
      <c r="A14" s="49" t="s">
        <v>162</v>
      </c>
      <c r="B14" s="60">
        <f>B15+B16</f>
        <v>218194.66999999998</v>
      </c>
      <c r="C14" s="60">
        <f t="shared" ref="C14:E14" si="5">C15+C16</f>
        <v>647328</v>
      </c>
      <c r="D14" s="60">
        <f t="shared" si="5"/>
        <v>647328</v>
      </c>
      <c r="E14" s="60">
        <f t="shared" si="5"/>
        <v>256267.97</v>
      </c>
      <c r="F14" s="108">
        <f t="shared" si="1"/>
        <v>117.44923466737296</v>
      </c>
      <c r="G14" s="108">
        <f t="shared" si="2"/>
        <v>39.588581059370206</v>
      </c>
    </row>
    <row r="15" spans="1:13" x14ac:dyDescent="0.25">
      <c r="A15" s="50" t="s">
        <v>151</v>
      </c>
      <c r="B15" s="14">
        <v>118881.86</v>
      </c>
      <c r="C15" s="14">
        <v>518945</v>
      </c>
      <c r="D15" s="14">
        <v>518945</v>
      </c>
      <c r="E15" s="14">
        <v>243655.54</v>
      </c>
      <c r="F15" s="109">
        <f t="shared" si="1"/>
        <v>204.95602945647047</v>
      </c>
      <c r="G15" s="109">
        <f t="shared" si="2"/>
        <v>46.952093189066282</v>
      </c>
    </row>
    <row r="16" spans="1:13" x14ac:dyDescent="0.25">
      <c r="A16" s="50" t="s">
        <v>152</v>
      </c>
      <c r="B16" s="14">
        <v>99312.81</v>
      </c>
      <c r="C16" s="14">
        <v>128383</v>
      </c>
      <c r="D16" s="14">
        <v>128383</v>
      </c>
      <c r="E16" s="14">
        <v>12612.43</v>
      </c>
      <c r="F16" s="109">
        <f t="shared" si="1"/>
        <v>12.699701075822947</v>
      </c>
      <c r="G16" s="109">
        <f t="shared" si="2"/>
        <v>9.8240654915370413</v>
      </c>
    </row>
    <row r="17" spans="1:7" x14ac:dyDescent="0.25">
      <c r="A17" s="49" t="s">
        <v>195</v>
      </c>
      <c r="B17" s="60">
        <f>B18</f>
        <v>0</v>
      </c>
      <c r="C17" s="60">
        <f t="shared" ref="C17:E17" si="6">C18</f>
        <v>0</v>
      </c>
      <c r="D17" s="60">
        <f t="shared" si="6"/>
        <v>0</v>
      </c>
      <c r="E17" s="60">
        <f t="shared" si="6"/>
        <v>0</v>
      </c>
      <c r="F17" s="108" t="str">
        <f t="shared" si="1"/>
        <v>-</v>
      </c>
      <c r="G17" s="108" t="str">
        <f t="shared" si="2"/>
        <v>-</v>
      </c>
    </row>
    <row r="18" spans="1:7" x14ac:dyDescent="0.25">
      <c r="A18" s="50" t="s">
        <v>194</v>
      </c>
      <c r="B18" s="14">
        <v>0</v>
      </c>
      <c r="C18" s="14">
        <v>0</v>
      </c>
      <c r="D18" s="14">
        <v>0</v>
      </c>
      <c r="E18" s="14">
        <v>0</v>
      </c>
      <c r="F18" s="109" t="str">
        <f t="shared" si="1"/>
        <v>-</v>
      </c>
      <c r="G18" s="109" t="str">
        <f t="shared" si="2"/>
        <v>-</v>
      </c>
    </row>
    <row r="19" spans="1:7" x14ac:dyDescent="0.25">
      <c r="A19" s="49" t="s">
        <v>219</v>
      </c>
      <c r="B19" s="60">
        <f>B20+B21</f>
        <v>0</v>
      </c>
      <c r="C19" s="60">
        <f t="shared" ref="C19:E19" si="7">C20+C21</f>
        <v>0</v>
      </c>
      <c r="D19" s="60">
        <f t="shared" si="7"/>
        <v>0</v>
      </c>
      <c r="E19" s="60">
        <f t="shared" si="7"/>
        <v>0</v>
      </c>
      <c r="F19" s="108" t="str">
        <f t="shared" si="1"/>
        <v>-</v>
      </c>
      <c r="G19" s="108" t="str">
        <f t="shared" si="2"/>
        <v>-</v>
      </c>
    </row>
    <row r="20" spans="1:7" x14ac:dyDescent="0.25">
      <c r="A20" s="50" t="s">
        <v>148</v>
      </c>
      <c r="B20" s="14">
        <v>0</v>
      </c>
      <c r="C20" s="14">
        <v>0</v>
      </c>
      <c r="D20" s="14">
        <v>0</v>
      </c>
      <c r="E20" s="14">
        <v>0</v>
      </c>
      <c r="F20" s="109" t="str">
        <f t="shared" si="1"/>
        <v>-</v>
      </c>
      <c r="G20" s="109" t="str">
        <f t="shared" si="2"/>
        <v>-</v>
      </c>
    </row>
    <row r="21" spans="1:7" x14ac:dyDescent="0.25">
      <c r="A21" s="50" t="s">
        <v>163</v>
      </c>
      <c r="B21" s="99">
        <v>0</v>
      </c>
      <c r="C21" s="99">
        <v>0</v>
      </c>
      <c r="D21" s="99">
        <v>0</v>
      </c>
      <c r="E21" s="99">
        <v>0</v>
      </c>
      <c r="F21" s="109" t="str">
        <f t="shared" si="1"/>
        <v>-</v>
      </c>
      <c r="G21" s="109" t="str">
        <f t="shared" si="2"/>
        <v>-</v>
      </c>
    </row>
    <row r="22" spans="1:7" x14ac:dyDescent="0.25">
      <c r="A22" s="50"/>
      <c r="B22" s="11"/>
      <c r="C22" s="11"/>
      <c r="D22" s="11"/>
      <c r="E22" s="11"/>
      <c r="F22" s="109"/>
      <c r="G22" s="109"/>
    </row>
    <row r="23" spans="1:7" x14ac:dyDescent="0.25">
      <c r="A23" s="58" t="s">
        <v>19</v>
      </c>
      <c r="B23" s="59">
        <f>B7+B9+B11+B14+B17+B19</f>
        <v>297825.18</v>
      </c>
      <c r="C23" s="59">
        <f t="shared" ref="C23:E23" si="8">C7+C9+C11+C14+C17+C19</f>
        <v>876039</v>
      </c>
      <c r="D23" s="59">
        <f t="shared" si="8"/>
        <v>876039</v>
      </c>
      <c r="E23" s="59">
        <f t="shared" si="8"/>
        <v>402802.62</v>
      </c>
      <c r="F23" s="93">
        <f t="shared" si="1"/>
        <v>135.24800690122979</v>
      </c>
      <c r="G23" s="93">
        <f t="shared" si="2"/>
        <v>45.979987192351025</v>
      </c>
    </row>
    <row r="24" spans="1:7" s="5" customFormat="1" x14ac:dyDescent="0.25">
      <c r="B24" s="81"/>
      <c r="C24" s="81"/>
      <c r="D24" s="81"/>
      <c r="E24" s="81"/>
      <c r="F24" s="83"/>
      <c r="G24" s="83"/>
    </row>
    <row r="25" spans="1:7" x14ac:dyDescent="0.25">
      <c r="B25" s="64"/>
      <c r="C25" s="64"/>
      <c r="D25" s="64"/>
      <c r="E25" s="64"/>
      <c r="F25" s="44"/>
      <c r="G25" s="44"/>
    </row>
    <row r="26" spans="1:7" hidden="1" x14ac:dyDescent="0.25">
      <c r="B26" s="64"/>
      <c r="C26" s="64"/>
      <c r="D26" s="64"/>
      <c r="E26" s="64"/>
      <c r="F26" s="84"/>
      <c r="G26" s="84"/>
    </row>
    <row r="27" spans="1:7" x14ac:dyDescent="0.25">
      <c r="A27" s="7" t="s">
        <v>119</v>
      </c>
      <c r="B27" s="82"/>
      <c r="C27" s="82"/>
      <c r="D27" s="82"/>
      <c r="E27" s="82"/>
      <c r="F27" s="51"/>
      <c r="G27" s="51"/>
    </row>
    <row r="28" spans="1:7" x14ac:dyDescent="0.25">
      <c r="A28" s="49" t="s">
        <v>159</v>
      </c>
      <c r="B28" s="102">
        <f>B29</f>
        <v>80150.559999999998</v>
      </c>
      <c r="C28" s="102">
        <f t="shared" ref="C28:E28" si="9">C29</f>
        <v>227384</v>
      </c>
      <c r="D28" s="102">
        <f t="shared" si="9"/>
        <v>227384</v>
      </c>
      <c r="E28" s="102">
        <f t="shared" si="9"/>
        <v>143495</v>
      </c>
      <c r="F28" s="108">
        <f t="shared" ref="F28:F46" si="10">IFERROR(E28/B28*100,"-")</f>
        <v>179.03181212957216</v>
      </c>
      <c r="G28" s="108">
        <f t="shared" ref="G28:G46" si="11">IFERROR(E28/D28*100,"-")</f>
        <v>63.106902860359568</v>
      </c>
    </row>
    <row r="29" spans="1:7" x14ac:dyDescent="0.25">
      <c r="A29" s="50" t="s">
        <v>147</v>
      </c>
      <c r="B29" s="103">
        <v>80150.559999999998</v>
      </c>
      <c r="C29" s="103">
        <v>227384</v>
      </c>
      <c r="D29" s="103">
        <v>227384</v>
      </c>
      <c r="E29" s="103">
        <v>143495</v>
      </c>
      <c r="F29" s="109">
        <f t="shared" si="10"/>
        <v>179.03181212957216</v>
      </c>
      <c r="G29" s="109">
        <f t="shared" si="11"/>
        <v>63.106902860359568</v>
      </c>
    </row>
    <row r="30" spans="1:7" x14ac:dyDescent="0.25">
      <c r="A30" s="49" t="s">
        <v>160</v>
      </c>
      <c r="B30" s="102">
        <f>B31</f>
        <v>0</v>
      </c>
      <c r="C30" s="102">
        <f t="shared" ref="C30:E30" si="12">C31</f>
        <v>55540</v>
      </c>
      <c r="D30" s="102">
        <f t="shared" si="12"/>
        <v>55540</v>
      </c>
      <c r="E30" s="102">
        <f t="shared" si="12"/>
        <v>0</v>
      </c>
      <c r="F30" s="108" t="str">
        <f t="shared" si="10"/>
        <v>-</v>
      </c>
      <c r="G30" s="108">
        <f t="shared" si="11"/>
        <v>0</v>
      </c>
    </row>
    <row r="31" spans="1:7" x14ac:dyDescent="0.25">
      <c r="A31" s="50" t="s">
        <v>154</v>
      </c>
      <c r="B31" s="103">
        <v>0</v>
      </c>
      <c r="C31" s="103">
        <v>55540</v>
      </c>
      <c r="D31" s="103">
        <v>55540</v>
      </c>
      <c r="E31" s="103">
        <v>0</v>
      </c>
      <c r="F31" s="109" t="str">
        <f t="shared" si="10"/>
        <v>-</v>
      </c>
      <c r="G31" s="109">
        <f t="shared" si="11"/>
        <v>0</v>
      </c>
    </row>
    <row r="32" spans="1:7" x14ac:dyDescent="0.25">
      <c r="A32" s="49" t="s">
        <v>161</v>
      </c>
      <c r="B32" s="102">
        <f>B33+B34</f>
        <v>0</v>
      </c>
      <c r="C32" s="102">
        <f t="shared" ref="C32:E32" si="13">C33+C34</f>
        <v>0</v>
      </c>
      <c r="D32" s="102">
        <f t="shared" si="13"/>
        <v>0</v>
      </c>
      <c r="E32" s="102">
        <f t="shared" si="13"/>
        <v>0</v>
      </c>
      <c r="F32" s="108" t="str">
        <f t="shared" si="10"/>
        <v>-</v>
      </c>
      <c r="G32" s="108" t="str">
        <f t="shared" si="11"/>
        <v>-</v>
      </c>
    </row>
    <row r="33" spans="1:7" x14ac:dyDescent="0.25">
      <c r="A33" s="50" t="s">
        <v>150</v>
      </c>
      <c r="B33" s="103">
        <v>0</v>
      </c>
      <c r="C33" s="103">
        <v>0</v>
      </c>
      <c r="D33" s="103">
        <v>0</v>
      </c>
      <c r="E33" s="103">
        <v>0</v>
      </c>
      <c r="F33" s="109" t="str">
        <f t="shared" si="10"/>
        <v>-</v>
      </c>
      <c r="G33" s="109" t="str">
        <f t="shared" si="11"/>
        <v>-</v>
      </c>
    </row>
    <row r="34" spans="1:7" x14ac:dyDescent="0.25">
      <c r="A34" s="50" t="s">
        <v>153</v>
      </c>
      <c r="B34" s="103">
        <v>0</v>
      </c>
      <c r="C34" s="103">
        <v>0</v>
      </c>
      <c r="D34" s="103">
        <v>0</v>
      </c>
      <c r="E34" s="103">
        <v>0</v>
      </c>
      <c r="F34" s="109" t="str">
        <f t="shared" si="10"/>
        <v>-</v>
      </c>
      <c r="G34" s="109" t="str">
        <f t="shared" si="11"/>
        <v>-</v>
      </c>
    </row>
    <row r="35" spans="1:7" x14ac:dyDescent="0.25">
      <c r="A35" s="49" t="s">
        <v>162</v>
      </c>
      <c r="B35" s="102">
        <f>B36+B37</f>
        <v>218467.41</v>
      </c>
      <c r="C35" s="102">
        <f t="shared" ref="C35:E35" si="14">C36+C37</f>
        <v>729086</v>
      </c>
      <c r="D35" s="102">
        <f t="shared" si="14"/>
        <v>729086</v>
      </c>
      <c r="E35" s="102">
        <f t="shared" si="14"/>
        <v>240589.88</v>
      </c>
      <c r="F35" s="108">
        <f t="shared" si="10"/>
        <v>110.12621058674152</v>
      </c>
      <c r="G35" s="108">
        <f t="shared" si="11"/>
        <v>32.99883415673871</v>
      </c>
    </row>
    <row r="36" spans="1:7" x14ac:dyDescent="0.25">
      <c r="A36" s="50" t="s">
        <v>151</v>
      </c>
      <c r="B36" s="103">
        <v>197550.34</v>
      </c>
      <c r="C36" s="103">
        <v>643041</v>
      </c>
      <c r="D36" s="103">
        <v>643041</v>
      </c>
      <c r="E36" s="103">
        <v>207868.18</v>
      </c>
      <c r="F36" s="109">
        <f t="shared" si="10"/>
        <v>105.22289154247974</v>
      </c>
      <c r="G36" s="109">
        <f t="shared" si="11"/>
        <v>32.325805041980217</v>
      </c>
    </row>
    <row r="37" spans="1:7" x14ac:dyDescent="0.25">
      <c r="A37" s="50" t="s">
        <v>152</v>
      </c>
      <c r="B37" s="103">
        <v>20917.07</v>
      </c>
      <c r="C37" s="103">
        <v>86045</v>
      </c>
      <c r="D37" s="103">
        <v>86045</v>
      </c>
      <c r="E37" s="103">
        <v>32721.7</v>
      </c>
      <c r="F37" s="109">
        <f t="shared" si="10"/>
        <v>156.4353898514467</v>
      </c>
      <c r="G37" s="109">
        <f t="shared" si="11"/>
        <v>38.02858969144053</v>
      </c>
    </row>
    <row r="38" spans="1:7" x14ac:dyDescent="0.25">
      <c r="A38" s="49" t="s">
        <v>195</v>
      </c>
      <c r="B38" s="102">
        <f>B39</f>
        <v>0</v>
      </c>
      <c r="C38" s="102">
        <f t="shared" ref="C38:E38" si="15">C39</f>
        <v>0</v>
      </c>
      <c r="D38" s="102">
        <f t="shared" si="15"/>
        <v>0</v>
      </c>
      <c r="E38" s="102">
        <f t="shared" si="15"/>
        <v>0</v>
      </c>
      <c r="F38" s="108" t="str">
        <f t="shared" si="10"/>
        <v>-</v>
      </c>
      <c r="G38" s="108" t="str">
        <f t="shared" si="11"/>
        <v>-</v>
      </c>
    </row>
    <row r="39" spans="1:7" x14ac:dyDescent="0.25">
      <c r="A39" s="50" t="s">
        <v>194</v>
      </c>
      <c r="B39" s="103">
        <v>0</v>
      </c>
      <c r="C39" s="103">
        <v>0</v>
      </c>
      <c r="D39" s="103">
        <v>0</v>
      </c>
      <c r="E39" s="103">
        <v>0</v>
      </c>
      <c r="F39" s="109" t="str">
        <f t="shared" si="10"/>
        <v>-</v>
      </c>
      <c r="G39" s="109" t="str">
        <f t="shared" si="11"/>
        <v>-</v>
      </c>
    </row>
    <row r="40" spans="1:7" x14ac:dyDescent="0.25">
      <c r="A40" s="49" t="s">
        <v>219</v>
      </c>
      <c r="B40" s="102">
        <f>B41+B42</f>
        <v>0</v>
      </c>
      <c r="C40" s="102">
        <f t="shared" ref="C40:E40" si="16">C41+C42</f>
        <v>0</v>
      </c>
      <c r="D40" s="102">
        <f t="shared" si="16"/>
        <v>0</v>
      </c>
      <c r="E40" s="102">
        <f t="shared" si="16"/>
        <v>0</v>
      </c>
      <c r="F40" s="108" t="str">
        <f t="shared" si="10"/>
        <v>-</v>
      </c>
      <c r="G40" s="108" t="str">
        <f t="shared" si="11"/>
        <v>-</v>
      </c>
    </row>
    <row r="41" spans="1:7" x14ac:dyDescent="0.25">
      <c r="A41" s="50" t="s">
        <v>148</v>
      </c>
      <c r="B41" s="103">
        <v>0</v>
      </c>
      <c r="C41" s="103">
        <v>0</v>
      </c>
      <c r="D41" s="103">
        <v>0</v>
      </c>
      <c r="E41" s="103">
        <v>0</v>
      </c>
      <c r="F41" s="109" t="str">
        <f t="shared" si="10"/>
        <v>-</v>
      </c>
      <c r="G41" s="109" t="str">
        <f t="shared" si="11"/>
        <v>-</v>
      </c>
    </row>
    <row r="42" spans="1:7" x14ac:dyDescent="0.25">
      <c r="A42" s="50" t="s">
        <v>163</v>
      </c>
      <c r="B42" s="103">
        <v>0</v>
      </c>
      <c r="C42" s="103">
        <v>0</v>
      </c>
      <c r="D42" s="103">
        <v>0</v>
      </c>
      <c r="E42" s="103">
        <v>0</v>
      </c>
      <c r="F42" s="109" t="str">
        <f t="shared" si="10"/>
        <v>-</v>
      </c>
      <c r="G42" s="109" t="str">
        <f t="shared" si="11"/>
        <v>-</v>
      </c>
    </row>
    <row r="43" spans="1:7" x14ac:dyDescent="0.25">
      <c r="A43" s="49" t="s">
        <v>164</v>
      </c>
      <c r="B43" s="102">
        <f>B44</f>
        <v>0</v>
      </c>
      <c r="C43" s="102">
        <f t="shared" ref="C43:E43" si="17">C44</f>
        <v>0</v>
      </c>
      <c r="D43" s="102">
        <f t="shared" si="17"/>
        <v>0</v>
      </c>
      <c r="E43" s="102">
        <f t="shared" si="17"/>
        <v>0</v>
      </c>
      <c r="F43" s="108" t="str">
        <f t="shared" si="10"/>
        <v>-</v>
      </c>
      <c r="G43" s="108" t="str">
        <f t="shared" si="11"/>
        <v>-</v>
      </c>
    </row>
    <row r="44" spans="1:7" x14ac:dyDescent="0.25">
      <c r="A44" s="50" t="s">
        <v>149</v>
      </c>
      <c r="B44" s="22">
        <v>0</v>
      </c>
      <c r="C44" s="22">
        <v>0</v>
      </c>
      <c r="D44" s="22">
        <v>0</v>
      </c>
      <c r="E44" s="22">
        <v>0</v>
      </c>
      <c r="F44" s="109" t="str">
        <f t="shared" si="10"/>
        <v>-</v>
      </c>
      <c r="G44" s="109" t="str">
        <f t="shared" si="11"/>
        <v>-</v>
      </c>
    </row>
    <row r="45" spans="1:7" hidden="1" x14ac:dyDescent="0.25">
      <c r="A45" s="50"/>
      <c r="B45" s="103"/>
      <c r="C45" s="103"/>
      <c r="D45" s="103"/>
      <c r="E45" s="103"/>
      <c r="F45" s="109"/>
      <c r="G45" s="109"/>
    </row>
    <row r="46" spans="1:7" x14ac:dyDescent="0.25">
      <c r="A46" s="58" t="s">
        <v>102</v>
      </c>
      <c r="B46" s="105">
        <f>B28+B30+B32+B35+B38+B40+B43</f>
        <v>298617.96999999997</v>
      </c>
      <c r="C46" s="105">
        <f t="shared" ref="C46:E46" si="18">C28+C30+C32+C35+C38+C40+C43</f>
        <v>1012010</v>
      </c>
      <c r="D46" s="105">
        <f t="shared" si="18"/>
        <v>1012010</v>
      </c>
      <c r="E46" s="105">
        <f t="shared" si="18"/>
        <v>384084.88</v>
      </c>
      <c r="F46" s="93">
        <f t="shared" si="10"/>
        <v>128.62081943695486</v>
      </c>
      <c r="G46" s="93">
        <f t="shared" si="11"/>
        <v>37.952676356952999</v>
      </c>
    </row>
    <row r="48" spans="1:7" x14ac:dyDescent="0.25">
      <c r="B48" s="64"/>
      <c r="C48" s="64"/>
      <c r="D48" s="64"/>
      <c r="E48" s="64"/>
      <c r="F48" s="64"/>
      <c r="G48" s="64"/>
    </row>
  </sheetData>
  <mergeCells count="1">
    <mergeCell ref="A2:G2"/>
  </mergeCells>
  <conditionalFormatting sqref="B8:E8">
    <cfRule type="containsBlanks" dxfId="26" priority="21">
      <formula>LEN(TRIM(B8))=0</formula>
    </cfRule>
  </conditionalFormatting>
  <conditionalFormatting sqref="B10:E10">
    <cfRule type="containsBlanks" dxfId="25" priority="20">
      <formula>LEN(TRIM(B10))=0</formula>
    </cfRule>
  </conditionalFormatting>
  <conditionalFormatting sqref="B12:E13">
    <cfRule type="containsBlanks" dxfId="24" priority="19">
      <formula>LEN(TRIM(B12))=0</formula>
    </cfRule>
  </conditionalFormatting>
  <conditionalFormatting sqref="B15:E16">
    <cfRule type="containsBlanks" dxfId="23" priority="18">
      <formula>LEN(TRIM(B15))=0</formula>
    </cfRule>
  </conditionalFormatting>
  <conditionalFormatting sqref="B18:E18">
    <cfRule type="containsBlanks" dxfId="22" priority="17">
      <formula>LEN(TRIM(B18))=0</formula>
    </cfRule>
  </conditionalFormatting>
  <conditionalFormatting sqref="B20:E21">
    <cfRule type="containsBlanks" dxfId="21" priority="16">
      <formula>LEN(TRIM(B20))=0</formula>
    </cfRule>
  </conditionalFormatting>
  <conditionalFormatting sqref="B29:E29">
    <cfRule type="containsBlanks" dxfId="20" priority="15">
      <formula>LEN(TRIM(B29))=0</formula>
    </cfRule>
  </conditionalFormatting>
  <conditionalFormatting sqref="B31:E31">
    <cfRule type="containsBlanks" dxfId="19" priority="14">
      <formula>LEN(TRIM(B31))=0</formula>
    </cfRule>
  </conditionalFormatting>
  <conditionalFormatting sqref="B33:E34">
    <cfRule type="containsBlanks" dxfId="18" priority="13">
      <formula>LEN(TRIM(B33))=0</formula>
    </cfRule>
  </conditionalFormatting>
  <conditionalFormatting sqref="B36:E37">
    <cfRule type="containsBlanks" dxfId="17" priority="12">
      <formula>LEN(TRIM(B36))=0</formula>
    </cfRule>
  </conditionalFormatting>
  <conditionalFormatting sqref="B39:E39">
    <cfRule type="containsBlanks" dxfId="16" priority="11">
      <formula>LEN(TRIM(B39))=0</formula>
    </cfRule>
  </conditionalFormatting>
  <conditionalFormatting sqref="B41:E42">
    <cfRule type="containsBlanks" dxfId="15" priority="1">
      <formula>LEN(TRIM(B41))=0</formula>
    </cfRule>
  </conditionalFormatting>
  <conditionalFormatting sqref="B44:E44">
    <cfRule type="containsBlanks" dxfId="14" priority="9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0"/>
  <sheetViews>
    <sheetView showGridLines="0" zoomScaleNormal="100" workbookViewId="0">
      <selection activeCell="Q44" sqref="Q43:Q44"/>
    </sheetView>
  </sheetViews>
  <sheetFormatPr defaultColWidth="9.109375" defaultRowHeight="13.2" x14ac:dyDescent="0.25"/>
  <cols>
    <col min="1" max="1" width="100.109375" style="1" customWidth="1"/>
    <col min="2" max="2" width="16.6640625" style="1" customWidth="1"/>
    <col min="3" max="3" width="15.33203125" style="1" bestFit="1" customWidth="1"/>
    <col min="4" max="4" width="15.88671875" style="1" bestFit="1" customWidth="1"/>
    <col min="5" max="5" width="16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16" s="117" customFormat="1" ht="13.5" customHeight="1" x14ac:dyDescent="0.3">
      <c r="A1" s="169" t="s">
        <v>273</v>
      </c>
      <c r="B1" s="169"/>
      <c r="C1" s="169"/>
      <c r="D1" s="169"/>
      <c r="E1" s="169"/>
      <c r="F1" s="169"/>
      <c r="G1" s="169"/>
    </row>
    <row r="2" spans="1:16" ht="3.75" customHeight="1" x14ac:dyDescent="0.25">
      <c r="A2" s="45"/>
      <c r="B2" s="45"/>
      <c r="C2" s="45"/>
      <c r="D2" s="45"/>
      <c r="E2" s="45"/>
      <c r="F2" s="45"/>
      <c r="G2" s="45"/>
    </row>
    <row r="3" spans="1:16" ht="39.6" x14ac:dyDescent="0.25">
      <c r="A3" s="56" t="s">
        <v>120</v>
      </c>
      <c r="B3" s="29" t="s">
        <v>227</v>
      </c>
      <c r="C3" s="29" t="s">
        <v>226</v>
      </c>
      <c r="D3" s="29" t="s">
        <v>229</v>
      </c>
      <c r="E3" s="29" t="s">
        <v>228</v>
      </c>
      <c r="F3" s="37" t="s">
        <v>190</v>
      </c>
      <c r="G3" s="37" t="s">
        <v>191</v>
      </c>
    </row>
    <row r="4" spans="1:16" s="4" customFormat="1" ht="8.25" customHeight="1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 t="s">
        <v>114</v>
      </c>
      <c r="G4" s="54" t="s">
        <v>115</v>
      </c>
    </row>
    <row r="5" spans="1:16" x14ac:dyDescent="0.25">
      <c r="A5" s="7" t="s">
        <v>126</v>
      </c>
      <c r="B5" s="7"/>
      <c r="C5" s="7"/>
      <c r="D5" s="7"/>
      <c r="E5" s="7"/>
      <c r="F5" s="7"/>
      <c r="G5" s="7"/>
    </row>
    <row r="6" spans="1:16" ht="15.6" x14ac:dyDescent="0.3">
      <c r="A6" s="96" t="s">
        <v>121</v>
      </c>
      <c r="B6" s="112">
        <f>SUM(B7:B11)</f>
        <v>298617.96999999997</v>
      </c>
      <c r="C6" s="112">
        <f t="shared" ref="C6:E6" si="0">SUM(C7:C11)</f>
        <v>1012010</v>
      </c>
      <c r="D6" s="112">
        <f t="shared" si="0"/>
        <v>1012010</v>
      </c>
      <c r="E6" s="112">
        <f t="shared" si="0"/>
        <v>384084.87999999995</v>
      </c>
      <c r="F6" s="114">
        <f>IFERROR(E6/B6*100,"-")</f>
        <v>128.62081943695486</v>
      </c>
      <c r="G6" s="114">
        <f>IFERROR(E6/D6*100,"-")</f>
        <v>37.952676356952992</v>
      </c>
      <c r="I6" s="125"/>
      <c r="J6" s="88"/>
      <c r="K6" s="88"/>
      <c r="L6" s="88"/>
      <c r="M6" s="88"/>
      <c r="N6" s="88"/>
      <c r="O6" s="88"/>
      <c r="P6" s="88"/>
    </row>
    <row r="7" spans="1:16" ht="15.6" x14ac:dyDescent="0.3">
      <c r="A7" s="53" t="s">
        <v>165</v>
      </c>
      <c r="B7" s="22">
        <v>0</v>
      </c>
      <c r="C7" s="22">
        <v>0</v>
      </c>
      <c r="D7" s="22">
        <v>0</v>
      </c>
      <c r="E7" s="22">
        <v>0</v>
      </c>
      <c r="F7" s="109" t="str">
        <f t="shared" ref="F7:F38" si="1">IFERROR(E7/B7*100,"-")</f>
        <v>-</v>
      </c>
      <c r="G7" s="109" t="str">
        <f t="shared" ref="G7:G38" si="2">IFERROR(E7/D7*100,"-")</f>
        <v>-</v>
      </c>
      <c r="I7" s="125"/>
      <c r="J7" s="88"/>
      <c r="K7" s="88"/>
      <c r="L7" s="88"/>
      <c r="M7" s="88"/>
      <c r="N7" s="88"/>
      <c r="O7" s="88"/>
      <c r="P7" s="88"/>
    </row>
    <row r="8" spans="1:16" ht="13.8" x14ac:dyDescent="0.3">
      <c r="A8" s="53" t="s">
        <v>213</v>
      </c>
      <c r="B8" s="22">
        <v>0</v>
      </c>
      <c r="C8" s="22">
        <v>21122</v>
      </c>
      <c r="D8" s="22">
        <v>21122</v>
      </c>
      <c r="E8" s="22">
        <v>12598.66</v>
      </c>
      <c r="F8" s="109" t="str">
        <f t="shared" si="1"/>
        <v>-</v>
      </c>
      <c r="G8" s="109">
        <f t="shared" si="2"/>
        <v>59.647097812707131</v>
      </c>
      <c r="I8" s="130"/>
      <c r="J8" s="88"/>
      <c r="K8" s="88"/>
      <c r="L8" s="88"/>
      <c r="M8" s="88"/>
      <c r="N8" s="88"/>
      <c r="O8" s="88"/>
      <c r="P8" s="88"/>
    </row>
    <row r="9" spans="1:16" x14ac:dyDescent="0.25">
      <c r="A9" s="53" t="s">
        <v>166</v>
      </c>
      <c r="B9" s="22">
        <v>0</v>
      </c>
      <c r="C9" s="22">
        <v>0</v>
      </c>
      <c r="D9" s="22">
        <v>0</v>
      </c>
      <c r="E9" s="22">
        <v>0</v>
      </c>
      <c r="F9" s="109" t="str">
        <f t="shared" si="1"/>
        <v>-</v>
      </c>
      <c r="G9" s="109" t="str">
        <f t="shared" si="2"/>
        <v>-</v>
      </c>
    </row>
    <row r="10" spans="1:16" x14ac:dyDescent="0.25">
      <c r="A10" s="53" t="s">
        <v>167</v>
      </c>
      <c r="B10" s="22">
        <v>0</v>
      </c>
      <c r="C10" s="22">
        <v>0</v>
      </c>
      <c r="D10" s="22">
        <v>0</v>
      </c>
      <c r="E10" s="22">
        <v>0</v>
      </c>
      <c r="F10" s="109" t="str">
        <f t="shared" si="1"/>
        <v>-</v>
      </c>
      <c r="G10" s="109" t="str">
        <f t="shared" si="2"/>
        <v>-</v>
      </c>
    </row>
    <row r="11" spans="1:16" x14ac:dyDescent="0.25">
      <c r="A11" s="53" t="s">
        <v>168</v>
      </c>
      <c r="B11" s="22">
        <v>298617.96999999997</v>
      </c>
      <c r="C11" s="22">
        <v>990888</v>
      </c>
      <c r="D11" s="22">
        <v>990888</v>
      </c>
      <c r="E11" s="22">
        <v>371486.22</v>
      </c>
      <c r="F11" s="109">
        <f t="shared" si="1"/>
        <v>124.40183020465916</v>
      </c>
      <c r="G11" s="109">
        <f t="shared" si="2"/>
        <v>37.490233003124466</v>
      </c>
    </row>
    <row r="12" spans="1:16" x14ac:dyDescent="0.25">
      <c r="A12" s="87" t="s">
        <v>122</v>
      </c>
      <c r="B12" s="112">
        <f>SUM(B13:B16)</f>
        <v>0</v>
      </c>
      <c r="C12" s="112">
        <f t="shared" ref="C12:E12" si="3">SUM(C13:C16)</f>
        <v>0</v>
      </c>
      <c r="D12" s="112">
        <f t="shared" si="3"/>
        <v>0</v>
      </c>
      <c r="E12" s="112">
        <f t="shared" si="3"/>
        <v>0</v>
      </c>
      <c r="F12" s="114" t="str">
        <f t="shared" si="1"/>
        <v>-</v>
      </c>
      <c r="G12" s="114" t="str">
        <f t="shared" si="2"/>
        <v>-</v>
      </c>
    </row>
    <row r="13" spans="1:16" x14ac:dyDescent="0.25">
      <c r="A13" s="53" t="s">
        <v>169</v>
      </c>
      <c r="B13" s="22">
        <v>0</v>
      </c>
      <c r="C13" s="22">
        <v>0</v>
      </c>
      <c r="D13" s="22">
        <v>0</v>
      </c>
      <c r="E13" s="22">
        <v>0</v>
      </c>
      <c r="F13" s="109" t="str">
        <f t="shared" si="1"/>
        <v>-</v>
      </c>
      <c r="G13" s="109" t="str">
        <f t="shared" si="2"/>
        <v>-</v>
      </c>
    </row>
    <row r="14" spans="1:16" x14ac:dyDescent="0.25">
      <c r="A14" s="53" t="s">
        <v>170</v>
      </c>
      <c r="B14" s="22">
        <v>0</v>
      </c>
      <c r="C14" s="22">
        <v>0</v>
      </c>
      <c r="D14" s="22">
        <v>0</v>
      </c>
      <c r="E14" s="22">
        <v>0</v>
      </c>
      <c r="F14" s="109" t="str">
        <f t="shared" si="1"/>
        <v>-</v>
      </c>
      <c r="G14" s="109" t="str">
        <f t="shared" si="2"/>
        <v>-</v>
      </c>
    </row>
    <row r="15" spans="1:16" x14ac:dyDescent="0.25">
      <c r="A15" s="53" t="s">
        <v>171</v>
      </c>
      <c r="B15" s="22">
        <v>0</v>
      </c>
      <c r="C15" s="22">
        <v>0</v>
      </c>
      <c r="D15" s="22">
        <v>0</v>
      </c>
      <c r="E15" s="22">
        <v>0</v>
      </c>
      <c r="F15" s="109" t="str">
        <f t="shared" si="1"/>
        <v>-</v>
      </c>
      <c r="G15" s="109" t="str">
        <f t="shared" si="2"/>
        <v>-</v>
      </c>
    </row>
    <row r="16" spans="1:16" x14ac:dyDescent="0.25">
      <c r="A16" s="53" t="s">
        <v>172</v>
      </c>
      <c r="B16" s="22">
        <v>0</v>
      </c>
      <c r="C16" s="22">
        <v>0</v>
      </c>
      <c r="D16" s="22">
        <v>0</v>
      </c>
      <c r="E16" s="22">
        <v>0</v>
      </c>
      <c r="F16" s="109" t="str">
        <f t="shared" si="1"/>
        <v>-</v>
      </c>
      <c r="G16" s="109" t="str">
        <f t="shared" si="2"/>
        <v>-</v>
      </c>
    </row>
    <row r="17" spans="1:7" x14ac:dyDescent="0.25">
      <c r="A17" s="87" t="s">
        <v>123</v>
      </c>
      <c r="B17" s="112">
        <f>SUM(B18:B23)</f>
        <v>0</v>
      </c>
      <c r="C17" s="112">
        <f t="shared" ref="C17:E17" si="4">SUM(C18:C23)</f>
        <v>0</v>
      </c>
      <c r="D17" s="112">
        <f t="shared" si="4"/>
        <v>0</v>
      </c>
      <c r="E17" s="112">
        <f t="shared" si="4"/>
        <v>0</v>
      </c>
      <c r="F17" s="114" t="str">
        <f t="shared" si="1"/>
        <v>-</v>
      </c>
      <c r="G17" s="114" t="str">
        <f t="shared" si="2"/>
        <v>-</v>
      </c>
    </row>
    <row r="18" spans="1:7" x14ac:dyDescent="0.25">
      <c r="A18" s="53" t="s">
        <v>173</v>
      </c>
      <c r="B18" s="22">
        <v>0</v>
      </c>
      <c r="C18" s="22">
        <v>0</v>
      </c>
      <c r="D18" s="22">
        <v>0</v>
      </c>
      <c r="E18" s="22">
        <v>0</v>
      </c>
      <c r="F18" s="109" t="str">
        <f t="shared" si="1"/>
        <v>-</v>
      </c>
      <c r="G18" s="109" t="str">
        <f t="shared" si="2"/>
        <v>-</v>
      </c>
    </row>
    <row r="19" spans="1:7" x14ac:dyDescent="0.25">
      <c r="A19" s="53" t="s">
        <v>174</v>
      </c>
      <c r="B19" s="22">
        <v>0</v>
      </c>
      <c r="C19" s="22">
        <v>0</v>
      </c>
      <c r="D19" s="22">
        <v>0</v>
      </c>
      <c r="E19" s="22">
        <v>0</v>
      </c>
      <c r="F19" s="109" t="str">
        <f t="shared" si="1"/>
        <v>-</v>
      </c>
      <c r="G19" s="109" t="str">
        <f t="shared" si="2"/>
        <v>-</v>
      </c>
    </row>
    <row r="20" spans="1:7" x14ac:dyDescent="0.25">
      <c r="A20" s="53" t="s">
        <v>214</v>
      </c>
      <c r="B20" s="22">
        <v>0</v>
      </c>
      <c r="C20" s="22">
        <v>0</v>
      </c>
      <c r="D20" s="22">
        <v>0</v>
      </c>
      <c r="E20" s="22">
        <v>0</v>
      </c>
      <c r="F20" s="109" t="str">
        <f t="shared" si="1"/>
        <v>-</v>
      </c>
      <c r="G20" s="109" t="str">
        <f t="shared" si="2"/>
        <v>-</v>
      </c>
    </row>
    <row r="21" spans="1:7" s="5" customFormat="1" x14ac:dyDescent="0.25">
      <c r="A21" s="53" t="s">
        <v>175</v>
      </c>
      <c r="B21" s="22">
        <v>0</v>
      </c>
      <c r="C21" s="22">
        <v>0</v>
      </c>
      <c r="D21" s="22">
        <v>0</v>
      </c>
      <c r="E21" s="22">
        <v>0</v>
      </c>
      <c r="F21" s="109" t="str">
        <f t="shared" si="1"/>
        <v>-</v>
      </c>
      <c r="G21" s="109" t="str">
        <f t="shared" si="2"/>
        <v>-</v>
      </c>
    </row>
    <row r="22" spans="1:7" x14ac:dyDescent="0.25">
      <c r="A22" s="53" t="s">
        <v>176</v>
      </c>
      <c r="B22" s="22">
        <v>0</v>
      </c>
      <c r="C22" s="22">
        <v>0</v>
      </c>
      <c r="D22" s="22">
        <v>0</v>
      </c>
      <c r="E22" s="22">
        <v>0</v>
      </c>
      <c r="F22" s="109" t="str">
        <f t="shared" si="1"/>
        <v>-</v>
      </c>
      <c r="G22" s="109" t="str">
        <f t="shared" si="2"/>
        <v>-</v>
      </c>
    </row>
    <row r="23" spans="1:7" x14ac:dyDescent="0.25">
      <c r="A23" s="53" t="s">
        <v>177</v>
      </c>
      <c r="B23" s="22">
        <v>0</v>
      </c>
      <c r="C23" s="22">
        <v>0</v>
      </c>
      <c r="D23" s="22">
        <v>0</v>
      </c>
      <c r="E23" s="22">
        <v>0</v>
      </c>
      <c r="F23" s="109" t="str">
        <f t="shared" si="1"/>
        <v>-</v>
      </c>
      <c r="G23" s="109" t="str">
        <f t="shared" si="2"/>
        <v>-</v>
      </c>
    </row>
    <row r="24" spans="1:7" x14ac:dyDescent="0.25">
      <c r="A24" s="87" t="s">
        <v>124</v>
      </c>
      <c r="B24" s="112">
        <f>SUM(B25:B31)</f>
        <v>0</v>
      </c>
      <c r="C24" s="112">
        <f t="shared" ref="C24:E24" si="5">SUM(C25:C31)</f>
        <v>0</v>
      </c>
      <c r="D24" s="112">
        <f t="shared" si="5"/>
        <v>0</v>
      </c>
      <c r="E24" s="112">
        <f t="shared" si="5"/>
        <v>0</v>
      </c>
      <c r="F24" s="114" t="str">
        <f t="shared" si="1"/>
        <v>-</v>
      </c>
      <c r="G24" s="114" t="str">
        <f t="shared" si="2"/>
        <v>-</v>
      </c>
    </row>
    <row r="25" spans="1:7" x14ac:dyDescent="0.25">
      <c r="A25" s="53" t="s">
        <v>178</v>
      </c>
      <c r="B25" s="22">
        <v>0</v>
      </c>
      <c r="C25" s="22">
        <v>0</v>
      </c>
      <c r="D25" s="22">
        <v>0</v>
      </c>
      <c r="E25" s="22">
        <v>0</v>
      </c>
      <c r="F25" s="109" t="str">
        <f t="shared" si="1"/>
        <v>-</v>
      </c>
      <c r="G25" s="109" t="str">
        <f t="shared" si="2"/>
        <v>-</v>
      </c>
    </row>
    <row r="26" spans="1:7" x14ac:dyDescent="0.25">
      <c r="A26" s="53" t="s">
        <v>179</v>
      </c>
      <c r="B26" s="22">
        <v>0</v>
      </c>
      <c r="C26" s="22">
        <v>0</v>
      </c>
      <c r="D26" s="22">
        <v>0</v>
      </c>
      <c r="E26" s="22">
        <v>0</v>
      </c>
      <c r="F26" s="109" t="str">
        <f t="shared" si="1"/>
        <v>-</v>
      </c>
      <c r="G26" s="109" t="str">
        <f t="shared" si="2"/>
        <v>-</v>
      </c>
    </row>
    <row r="27" spans="1:7" x14ac:dyDescent="0.25">
      <c r="A27" s="53" t="s">
        <v>180</v>
      </c>
      <c r="B27" s="22">
        <v>0</v>
      </c>
      <c r="C27" s="22">
        <v>0</v>
      </c>
      <c r="D27" s="22">
        <v>0</v>
      </c>
      <c r="E27" s="22">
        <v>0</v>
      </c>
      <c r="F27" s="109" t="str">
        <f t="shared" si="1"/>
        <v>-</v>
      </c>
      <c r="G27" s="109" t="str">
        <f t="shared" si="2"/>
        <v>-</v>
      </c>
    </row>
    <row r="28" spans="1:7" x14ac:dyDescent="0.25">
      <c r="A28" s="53" t="s">
        <v>181</v>
      </c>
      <c r="B28" s="22">
        <v>0</v>
      </c>
      <c r="C28" s="22">
        <v>0</v>
      </c>
      <c r="D28" s="22">
        <v>0</v>
      </c>
      <c r="E28" s="22">
        <v>0</v>
      </c>
      <c r="F28" s="109" t="str">
        <f t="shared" si="1"/>
        <v>-</v>
      </c>
      <c r="G28" s="109" t="str">
        <f t="shared" si="2"/>
        <v>-</v>
      </c>
    </row>
    <row r="29" spans="1:7" x14ac:dyDescent="0.25">
      <c r="A29" s="53" t="s">
        <v>182</v>
      </c>
      <c r="B29" s="22">
        <v>0</v>
      </c>
      <c r="C29" s="22">
        <v>0</v>
      </c>
      <c r="D29" s="22">
        <v>0</v>
      </c>
      <c r="E29" s="22">
        <v>0</v>
      </c>
      <c r="F29" s="109" t="str">
        <f t="shared" si="1"/>
        <v>-</v>
      </c>
      <c r="G29" s="109" t="str">
        <f t="shared" si="2"/>
        <v>-</v>
      </c>
    </row>
    <row r="30" spans="1:7" x14ac:dyDescent="0.25">
      <c r="A30" s="53" t="s">
        <v>183</v>
      </c>
      <c r="B30" s="22">
        <v>0</v>
      </c>
      <c r="C30" s="22">
        <v>0</v>
      </c>
      <c r="D30" s="22">
        <v>0</v>
      </c>
      <c r="E30" s="22">
        <v>0</v>
      </c>
      <c r="F30" s="109" t="str">
        <f t="shared" si="1"/>
        <v>-</v>
      </c>
      <c r="G30" s="109" t="str">
        <f t="shared" si="2"/>
        <v>-</v>
      </c>
    </row>
    <row r="31" spans="1:7" x14ac:dyDescent="0.25">
      <c r="A31" s="53" t="s">
        <v>184</v>
      </c>
      <c r="B31" s="22">
        <v>0</v>
      </c>
      <c r="C31" s="22">
        <v>0</v>
      </c>
      <c r="D31" s="22">
        <v>0</v>
      </c>
      <c r="E31" s="22">
        <v>0</v>
      </c>
      <c r="F31" s="109" t="str">
        <f t="shared" si="1"/>
        <v>-</v>
      </c>
      <c r="G31" s="109" t="str">
        <f t="shared" si="2"/>
        <v>-</v>
      </c>
    </row>
    <row r="32" spans="1:7" x14ac:dyDescent="0.25">
      <c r="A32" s="87" t="s">
        <v>125</v>
      </c>
      <c r="B32" s="112">
        <f>SUM(B33:B36)</f>
        <v>0</v>
      </c>
      <c r="C32" s="112">
        <f t="shared" ref="C32:E32" si="6">SUM(C33:C36)</f>
        <v>0</v>
      </c>
      <c r="D32" s="112">
        <f t="shared" si="6"/>
        <v>0</v>
      </c>
      <c r="E32" s="112">
        <f t="shared" si="6"/>
        <v>0</v>
      </c>
      <c r="F32" s="114" t="str">
        <f t="shared" si="1"/>
        <v>-</v>
      </c>
      <c r="G32" s="114" t="str">
        <f t="shared" si="2"/>
        <v>-</v>
      </c>
    </row>
    <row r="33" spans="1:7" x14ac:dyDescent="0.25">
      <c r="A33" s="53" t="s">
        <v>185</v>
      </c>
      <c r="B33" s="22">
        <v>0</v>
      </c>
      <c r="C33" s="22">
        <v>0</v>
      </c>
      <c r="D33" s="22">
        <v>0</v>
      </c>
      <c r="E33" s="22">
        <v>0</v>
      </c>
      <c r="F33" s="109" t="str">
        <f t="shared" si="1"/>
        <v>-</v>
      </c>
      <c r="G33" s="109" t="str">
        <f t="shared" si="2"/>
        <v>-</v>
      </c>
    </row>
    <row r="34" spans="1:7" s="5" customFormat="1" x14ac:dyDescent="0.25">
      <c r="A34" s="53" t="s">
        <v>186</v>
      </c>
      <c r="B34" s="22">
        <v>0</v>
      </c>
      <c r="C34" s="22">
        <v>0</v>
      </c>
      <c r="D34" s="22">
        <v>0</v>
      </c>
      <c r="E34" s="22">
        <v>0</v>
      </c>
      <c r="F34" s="109" t="str">
        <f t="shared" si="1"/>
        <v>-</v>
      </c>
      <c r="G34" s="109" t="str">
        <f t="shared" si="2"/>
        <v>-</v>
      </c>
    </row>
    <row r="35" spans="1:7" x14ac:dyDescent="0.25">
      <c r="A35" s="53" t="s">
        <v>187</v>
      </c>
      <c r="B35" s="22">
        <v>0</v>
      </c>
      <c r="C35" s="22">
        <v>0</v>
      </c>
      <c r="D35" s="22">
        <v>0</v>
      </c>
      <c r="E35" s="22">
        <v>0</v>
      </c>
      <c r="F35" s="109" t="str">
        <f t="shared" si="1"/>
        <v>-</v>
      </c>
      <c r="G35" s="109" t="str">
        <f t="shared" si="2"/>
        <v>-</v>
      </c>
    </row>
    <row r="36" spans="1:7" x14ac:dyDescent="0.25">
      <c r="A36" s="53" t="s">
        <v>188</v>
      </c>
      <c r="B36" s="22">
        <v>0</v>
      </c>
      <c r="C36" s="22">
        <v>0</v>
      </c>
      <c r="D36" s="22">
        <v>0</v>
      </c>
      <c r="E36" s="22">
        <v>0</v>
      </c>
      <c r="F36" s="109" t="str">
        <f t="shared" si="1"/>
        <v>-</v>
      </c>
      <c r="G36" s="109" t="str">
        <f t="shared" si="2"/>
        <v>-</v>
      </c>
    </row>
    <row r="37" spans="1:7" x14ac:dyDescent="0.25">
      <c r="B37" s="106"/>
      <c r="C37" s="106"/>
      <c r="D37" s="106"/>
      <c r="E37" s="106"/>
      <c r="F37" s="110"/>
      <c r="G37" s="110"/>
    </row>
    <row r="38" spans="1:7" x14ac:dyDescent="0.25">
      <c r="A38" s="86" t="s">
        <v>102</v>
      </c>
      <c r="B38" s="113">
        <f>B6+B12+B17+B24+B32</f>
        <v>298617.96999999997</v>
      </c>
      <c r="C38" s="113">
        <f t="shared" ref="C38:E38" si="7">C6+C12+C17+C24+C32</f>
        <v>1012010</v>
      </c>
      <c r="D38" s="113">
        <f t="shared" si="7"/>
        <v>1012010</v>
      </c>
      <c r="E38" s="113">
        <f t="shared" si="7"/>
        <v>384084.87999999995</v>
      </c>
      <c r="F38" s="115">
        <f t="shared" si="1"/>
        <v>128.62081943695486</v>
      </c>
      <c r="G38" s="115">
        <f t="shared" si="2"/>
        <v>37.952676356952992</v>
      </c>
    </row>
    <row r="40" spans="1:7" x14ac:dyDescent="0.25">
      <c r="B40" s="64"/>
      <c r="C40" s="64"/>
      <c r="D40" s="64"/>
      <c r="E40" s="64"/>
      <c r="F40" s="64"/>
      <c r="G40" s="64"/>
    </row>
  </sheetData>
  <mergeCells count="1">
    <mergeCell ref="A1:G1"/>
  </mergeCells>
  <conditionalFormatting sqref="B7:E11">
    <cfRule type="containsBlanks" dxfId="13" priority="9">
      <formula>LEN(TRIM(B7))=0</formula>
    </cfRule>
  </conditionalFormatting>
  <conditionalFormatting sqref="B13:E16">
    <cfRule type="containsBlanks" dxfId="12" priority="8">
      <formula>LEN(TRIM(B13))=0</formula>
    </cfRule>
  </conditionalFormatting>
  <conditionalFormatting sqref="B18:E23">
    <cfRule type="containsBlanks" dxfId="11" priority="4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showGridLines="0" zoomScaleNormal="100" workbookViewId="0">
      <selection activeCell="A32" sqref="A32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1" bestFit="1" customWidth="1"/>
    <col min="7" max="7" width="10" style="1" bestFit="1" customWidth="1"/>
    <col min="8" max="16384" width="9.109375" style="1"/>
  </cols>
  <sheetData>
    <row r="1" spans="1:16" s="117" customFormat="1" ht="15.6" x14ac:dyDescent="0.3">
      <c r="A1" s="123" t="s">
        <v>103</v>
      </c>
      <c r="G1" s="124"/>
    </row>
    <row r="3" spans="1:16" s="117" customFormat="1" ht="15.6" x14ac:dyDescent="0.3">
      <c r="A3" s="169" t="s">
        <v>274</v>
      </c>
      <c r="B3" s="169"/>
      <c r="C3" s="169"/>
      <c r="D3" s="169"/>
      <c r="E3" s="169"/>
      <c r="F3" s="169"/>
      <c r="G3" s="169"/>
    </row>
    <row r="4" spans="1:16" x14ac:dyDescent="0.25">
      <c r="A4" s="45"/>
      <c r="B4" s="45"/>
      <c r="C4" s="45"/>
      <c r="D4" s="45"/>
      <c r="E4" s="45"/>
      <c r="F4" s="45"/>
      <c r="G4" s="45"/>
    </row>
    <row r="5" spans="1:16" ht="39.6" x14ac:dyDescent="0.25">
      <c r="A5" s="56" t="s">
        <v>127</v>
      </c>
      <c r="B5" s="29" t="s">
        <v>227</v>
      </c>
      <c r="C5" s="29" t="s">
        <v>226</v>
      </c>
      <c r="D5" s="29" t="s">
        <v>229</v>
      </c>
      <c r="E5" s="29" t="s">
        <v>228</v>
      </c>
      <c r="F5" s="37" t="s">
        <v>190</v>
      </c>
      <c r="G5" s="37" t="s">
        <v>191</v>
      </c>
    </row>
    <row r="6" spans="1:16" s="4" customFormat="1" ht="10.199999999999999" x14ac:dyDescent="0.2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 t="s">
        <v>114</v>
      </c>
      <c r="G6" s="54" t="s">
        <v>115</v>
      </c>
    </row>
    <row r="7" spans="1:16" x14ac:dyDescent="0.25">
      <c r="A7" s="7" t="s">
        <v>104</v>
      </c>
      <c r="B7" s="47"/>
      <c r="C7" s="47"/>
      <c r="D7" s="47"/>
      <c r="E7" s="47"/>
      <c r="F7" s="48"/>
      <c r="G7" s="90"/>
    </row>
    <row r="8" spans="1:16" ht="15.6" x14ac:dyDescent="0.3">
      <c r="A8" s="52" t="s">
        <v>105</v>
      </c>
      <c r="B8" s="102">
        <f>B9+B11</f>
        <v>0</v>
      </c>
      <c r="C8" s="102">
        <f t="shared" ref="C8:E8" si="0">C9+C11</f>
        <v>0</v>
      </c>
      <c r="D8" s="102">
        <f t="shared" si="0"/>
        <v>0</v>
      </c>
      <c r="E8" s="102">
        <f t="shared" si="0"/>
        <v>0</v>
      </c>
      <c r="F8" s="108" t="str">
        <f>IFERROR(E8/B8*100,"-")</f>
        <v>-</v>
      </c>
      <c r="G8" s="108" t="str">
        <f>IFERROR(E8/D8*100,"-")</f>
        <v>-</v>
      </c>
      <c r="I8" s="125"/>
      <c r="J8" s="88"/>
      <c r="K8" s="88"/>
      <c r="L8" s="88"/>
      <c r="M8" s="88"/>
      <c r="N8" s="88"/>
      <c r="O8" s="88"/>
      <c r="P8" s="88"/>
    </row>
    <row r="9" spans="1:16" ht="27" x14ac:dyDescent="0.3">
      <c r="A9" s="49" t="s">
        <v>189</v>
      </c>
      <c r="B9" s="102">
        <f>B10</f>
        <v>0</v>
      </c>
      <c r="C9" s="102">
        <f t="shared" ref="C9:E9" si="1">C10</f>
        <v>0</v>
      </c>
      <c r="D9" s="102">
        <f t="shared" si="1"/>
        <v>0</v>
      </c>
      <c r="E9" s="102">
        <f t="shared" si="1"/>
        <v>0</v>
      </c>
      <c r="F9" s="108" t="str">
        <f t="shared" ref="F9:F24" si="2">IFERROR(E9/B9*100,"-")</f>
        <v>-</v>
      </c>
      <c r="G9" s="108" t="str">
        <f t="shared" ref="G9:G24" si="3">IFERROR(E9/D9*100,"-")</f>
        <v>-</v>
      </c>
      <c r="I9" s="125"/>
      <c r="J9" s="88"/>
      <c r="K9" s="88"/>
      <c r="L9" s="88"/>
      <c r="M9" s="88"/>
      <c r="N9" s="88"/>
      <c r="O9" s="88"/>
      <c r="P9" s="88"/>
    </row>
    <row r="10" spans="1:16" s="5" customFormat="1" ht="13.8" x14ac:dyDescent="0.3">
      <c r="A10" s="50" t="s">
        <v>196</v>
      </c>
      <c r="B10" s="22">
        <v>0</v>
      </c>
      <c r="C10" s="22">
        <v>0</v>
      </c>
      <c r="D10" s="22">
        <v>0</v>
      </c>
      <c r="E10" s="22">
        <v>0</v>
      </c>
      <c r="F10" s="109" t="str">
        <f t="shared" si="2"/>
        <v>-</v>
      </c>
      <c r="G10" s="108" t="str">
        <f t="shared" si="3"/>
        <v>-</v>
      </c>
      <c r="I10" s="130"/>
      <c r="J10" s="160"/>
      <c r="K10" s="160"/>
      <c r="L10" s="160"/>
      <c r="M10" s="160"/>
      <c r="N10" s="160"/>
      <c r="O10" s="160"/>
      <c r="P10" s="160"/>
    </row>
    <row r="11" spans="1:16" s="5" customFormat="1" ht="26.4" x14ac:dyDescent="0.25">
      <c r="A11" s="49" t="s">
        <v>106</v>
      </c>
      <c r="B11" s="102">
        <f>B12</f>
        <v>0</v>
      </c>
      <c r="C11" s="102">
        <f t="shared" ref="C11:E11" si="4">C12</f>
        <v>0</v>
      </c>
      <c r="D11" s="102">
        <f t="shared" si="4"/>
        <v>0</v>
      </c>
      <c r="E11" s="102">
        <f t="shared" si="4"/>
        <v>0</v>
      </c>
      <c r="F11" s="108" t="str">
        <f t="shared" si="2"/>
        <v>-</v>
      </c>
      <c r="G11" s="108" t="str">
        <f t="shared" si="3"/>
        <v>-</v>
      </c>
    </row>
    <row r="12" spans="1:16" x14ac:dyDescent="0.25">
      <c r="A12" s="50" t="s">
        <v>197</v>
      </c>
      <c r="B12" s="22">
        <v>0</v>
      </c>
      <c r="C12" s="22">
        <v>0</v>
      </c>
      <c r="D12" s="22">
        <v>0</v>
      </c>
      <c r="E12" s="22">
        <v>0</v>
      </c>
      <c r="F12" s="109" t="str">
        <f t="shared" si="2"/>
        <v>-</v>
      </c>
      <c r="G12" s="108" t="str">
        <f t="shared" si="3"/>
        <v>-</v>
      </c>
    </row>
    <row r="13" spans="1:16" x14ac:dyDescent="0.25">
      <c r="A13" s="50"/>
      <c r="B13" s="103"/>
      <c r="C13" s="103"/>
      <c r="D13" s="103"/>
      <c r="E13" s="103"/>
      <c r="F13" s="109"/>
      <c r="G13" s="108"/>
    </row>
    <row r="14" spans="1:16" x14ac:dyDescent="0.25">
      <c r="A14" s="58" t="s">
        <v>107</v>
      </c>
      <c r="B14" s="105">
        <f>B8</f>
        <v>0</v>
      </c>
      <c r="C14" s="105">
        <f t="shared" ref="C14:E14" si="5">C8</f>
        <v>0</v>
      </c>
      <c r="D14" s="105">
        <f t="shared" si="5"/>
        <v>0</v>
      </c>
      <c r="E14" s="105">
        <f t="shared" si="5"/>
        <v>0</v>
      </c>
      <c r="F14" s="93" t="str">
        <f t="shared" si="2"/>
        <v>-</v>
      </c>
      <c r="G14" s="93" t="str">
        <f t="shared" si="3"/>
        <v>-</v>
      </c>
    </row>
    <row r="15" spans="1:16" x14ac:dyDescent="0.25">
      <c r="A15" s="53"/>
      <c r="B15" s="106"/>
      <c r="C15" s="106"/>
      <c r="D15" s="106"/>
      <c r="E15" s="106"/>
      <c r="F15" s="110"/>
      <c r="G15" s="111"/>
    </row>
    <row r="16" spans="1:16" x14ac:dyDescent="0.25">
      <c r="A16" s="7" t="s">
        <v>108</v>
      </c>
      <c r="B16" s="101"/>
      <c r="C16" s="101"/>
      <c r="D16" s="101"/>
      <c r="E16" s="101"/>
      <c r="F16" s="107" t="str">
        <f t="shared" si="2"/>
        <v>-</v>
      </c>
      <c r="G16" s="107" t="str">
        <f t="shared" si="3"/>
        <v>-</v>
      </c>
    </row>
    <row r="17" spans="1:7" x14ac:dyDescent="0.25">
      <c r="A17" s="52" t="s">
        <v>109</v>
      </c>
      <c r="B17" s="102">
        <f>B18+B20</f>
        <v>0</v>
      </c>
      <c r="C17" s="102">
        <f t="shared" ref="C17:E17" si="6">C18+C20</f>
        <v>0</v>
      </c>
      <c r="D17" s="102">
        <f t="shared" si="6"/>
        <v>0</v>
      </c>
      <c r="E17" s="102">
        <f t="shared" si="6"/>
        <v>0</v>
      </c>
      <c r="F17" s="108" t="str">
        <f t="shared" si="2"/>
        <v>-</v>
      </c>
      <c r="G17" s="108" t="str">
        <f t="shared" si="3"/>
        <v>-</v>
      </c>
    </row>
    <row r="18" spans="1:7" ht="26.4" x14ac:dyDescent="0.25">
      <c r="A18" s="49" t="s">
        <v>215</v>
      </c>
      <c r="B18" s="102">
        <f>B19</f>
        <v>0</v>
      </c>
      <c r="C18" s="102">
        <f t="shared" ref="C18:E18" si="7">C19</f>
        <v>0</v>
      </c>
      <c r="D18" s="102">
        <f t="shared" si="7"/>
        <v>0</v>
      </c>
      <c r="E18" s="102">
        <f t="shared" si="7"/>
        <v>0</v>
      </c>
      <c r="F18" s="108" t="str">
        <f t="shared" si="2"/>
        <v>-</v>
      </c>
      <c r="G18" s="108" t="str">
        <f t="shared" si="3"/>
        <v>-</v>
      </c>
    </row>
    <row r="19" spans="1:7" x14ac:dyDescent="0.25">
      <c r="A19" s="50" t="s">
        <v>216</v>
      </c>
      <c r="B19" s="22">
        <v>0</v>
      </c>
      <c r="C19" s="22">
        <v>0</v>
      </c>
      <c r="D19" s="22">
        <v>0</v>
      </c>
      <c r="E19" s="22">
        <v>0</v>
      </c>
      <c r="F19" s="109" t="str">
        <f t="shared" si="2"/>
        <v>-</v>
      </c>
      <c r="G19" s="108" t="str">
        <f t="shared" si="3"/>
        <v>-</v>
      </c>
    </row>
    <row r="20" spans="1:7" s="5" customFormat="1" ht="26.4" x14ac:dyDescent="0.25">
      <c r="A20" s="49" t="s">
        <v>110</v>
      </c>
      <c r="B20" s="102">
        <f>B21+B22</f>
        <v>0</v>
      </c>
      <c r="C20" s="102">
        <f t="shared" ref="C20:E20" si="8">C21+C22</f>
        <v>0</v>
      </c>
      <c r="D20" s="102">
        <f t="shared" si="8"/>
        <v>0</v>
      </c>
      <c r="E20" s="102">
        <f t="shared" si="8"/>
        <v>0</v>
      </c>
      <c r="F20" s="108" t="str">
        <f t="shared" si="2"/>
        <v>-</v>
      </c>
      <c r="G20" s="108" t="str">
        <f t="shared" si="3"/>
        <v>-</v>
      </c>
    </row>
    <row r="21" spans="1:7" ht="26.4" x14ac:dyDescent="0.25">
      <c r="A21" s="50" t="s">
        <v>111</v>
      </c>
      <c r="B21" s="22">
        <v>0</v>
      </c>
      <c r="C21" s="22">
        <v>0</v>
      </c>
      <c r="D21" s="22">
        <v>0</v>
      </c>
      <c r="E21" s="22">
        <v>0</v>
      </c>
      <c r="F21" s="109" t="str">
        <f t="shared" si="2"/>
        <v>-</v>
      </c>
      <c r="G21" s="108" t="str">
        <f t="shared" si="3"/>
        <v>-</v>
      </c>
    </row>
    <row r="22" spans="1:7" ht="26.4" x14ac:dyDescent="0.25">
      <c r="A22" s="50" t="s">
        <v>258</v>
      </c>
      <c r="B22" s="22">
        <v>0</v>
      </c>
      <c r="C22" s="22">
        <v>0</v>
      </c>
      <c r="D22" s="22">
        <v>0</v>
      </c>
      <c r="E22" s="22">
        <v>0</v>
      </c>
      <c r="F22" s="109" t="str">
        <f t="shared" si="2"/>
        <v>-</v>
      </c>
      <c r="G22" s="108" t="str">
        <f t="shared" si="3"/>
        <v>-</v>
      </c>
    </row>
    <row r="23" spans="1:7" x14ac:dyDescent="0.25">
      <c r="A23" s="50"/>
      <c r="B23" s="103"/>
      <c r="C23" s="103"/>
      <c r="D23" s="103"/>
      <c r="E23" s="103"/>
      <c r="F23" s="109"/>
      <c r="G23" s="109"/>
    </row>
    <row r="24" spans="1:7" x14ac:dyDescent="0.25">
      <c r="A24" s="58" t="s">
        <v>112</v>
      </c>
      <c r="B24" s="105">
        <f>B17</f>
        <v>0</v>
      </c>
      <c r="C24" s="105">
        <f t="shared" ref="C24:E24" si="9">C17</f>
        <v>0</v>
      </c>
      <c r="D24" s="105">
        <f t="shared" si="9"/>
        <v>0</v>
      </c>
      <c r="E24" s="105">
        <f t="shared" si="9"/>
        <v>0</v>
      </c>
      <c r="F24" s="93" t="str">
        <f t="shared" si="2"/>
        <v>-</v>
      </c>
      <c r="G24" s="93" t="str">
        <f t="shared" si="3"/>
        <v>-</v>
      </c>
    </row>
    <row r="25" spans="1:7" x14ac:dyDescent="0.25">
      <c r="B25" s="64"/>
      <c r="C25" s="64"/>
      <c r="D25" s="64"/>
      <c r="E25" s="64"/>
    </row>
    <row r="28" spans="1:7" x14ac:dyDescent="0.25">
      <c r="B28" s="64"/>
      <c r="C28" s="64"/>
      <c r="D28" s="64"/>
      <c r="E28" s="64"/>
      <c r="F28" s="64"/>
      <c r="G28" s="64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5"/>
  <sheetViews>
    <sheetView showGridLines="0" zoomScaleNormal="100" workbookViewId="0">
      <selection activeCell="A23" sqref="A22:A23"/>
    </sheetView>
  </sheetViews>
  <sheetFormatPr defaultColWidth="9.109375" defaultRowHeight="13.2" x14ac:dyDescent="0.25"/>
  <cols>
    <col min="1" max="1" width="73.6640625" style="1" customWidth="1"/>
    <col min="2" max="3" width="17.33203125" style="1" customWidth="1"/>
    <col min="4" max="4" width="17.6640625" style="1" customWidth="1"/>
    <col min="5" max="5" width="17.33203125" style="1" customWidth="1"/>
    <col min="6" max="6" width="11.109375" style="44" bestFit="1" customWidth="1"/>
    <col min="7" max="7" width="10" style="44" bestFit="1" customWidth="1"/>
    <col min="8" max="16384" width="9.109375" style="1"/>
  </cols>
  <sheetData>
    <row r="1" spans="1:17" s="117" customFormat="1" ht="15.6" x14ac:dyDescent="0.3">
      <c r="A1" s="169" t="s">
        <v>278</v>
      </c>
      <c r="B1" s="169"/>
      <c r="C1" s="169"/>
      <c r="D1" s="169"/>
      <c r="E1" s="169"/>
      <c r="F1" s="169"/>
      <c r="G1" s="169"/>
    </row>
    <row r="2" spans="1:17" x14ac:dyDescent="0.25">
      <c r="A2" s="45"/>
      <c r="B2" s="45"/>
      <c r="C2" s="45"/>
      <c r="D2" s="45"/>
      <c r="E2" s="45"/>
      <c r="F2" s="62"/>
      <c r="G2" s="62"/>
    </row>
    <row r="3" spans="1:17" ht="39.6" x14ac:dyDescent="0.25">
      <c r="A3" s="56" t="s">
        <v>117</v>
      </c>
      <c r="B3" s="29" t="s">
        <v>227</v>
      </c>
      <c r="C3" s="29" t="s">
        <v>226</v>
      </c>
      <c r="D3" s="29" t="s">
        <v>229</v>
      </c>
      <c r="E3" s="29" t="s">
        <v>228</v>
      </c>
      <c r="F3" s="37" t="s">
        <v>190</v>
      </c>
      <c r="G3" s="37" t="s">
        <v>191</v>
      </c>
    </row>
    <row r="4" spans="1:17" s="4" customFormat="1" ht="10.199999999999999" x14ac:dyDescent="0.2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63" t="s">
        <v>114</v>
      </c>
      <c r="G4" s="63" t="s">
        <v>115</v>
      </c>
    </row>
    <row r="5" spans="1:17" ht="18.75" customHeight="1" x14ac:dyDescent="0.25">
      <c r="A5" s="7" t="s">
        <v>128</v>
      </c>
      <c r="B5" s="7"/>
      <c r="C5" s="7"/>
      <c r="D5" s="7"/>
      <c r="E5" s="7"/>
      <c r="F5" s="43"/>
      <c r="G5" s="43"/>
    </row>
    <row r="6" spans="1:17" ht="15.6" x14ac:dyDescent="0.3">
      <c r="A6" s="49" t="s">
        <v>159</v>
      </c>
      <c r="B6" s="60">
        <f>B7</f>
        <v>0</v>
      </c>
      <c r="C6" s="60">
        <f t="shared" ref="C6:E6" si="0">C7</f>
        <v>0</v>
      </c>
      <c r="D6" s="60">
        <f t="shared" si="0"/>
        <v>0</v>
      </c>
      <c r="E6" s="60">
        <f t="shared" si="0"/>
        <v>0</v>
      </c>
      <c r="F6" s="6" t="str">
        <f>IFERROR(E6/B6*100,"-")</f>
        <v>-</v>
      </c>
      <c r="G6" s="6" t="str">
        <f>IFERROR(E6/D6*100,"-")</f>
        <v>-</v>
      </c>
      <c r="H6" s="88"/>
      <c r="I6" s="125"/>
      <c r="J6" s="88"/>
      <c r="K6" s="88"/>
      <c r="L6" s="88"/>
      <c r="M6" s="88"/>
      <c r="N6" s="88"/>
      <c r="O6" s="88"/>
      <c r="P6" s="88"/>
      <c r="Q6" s="88"/>
    </row>
    <row r="7" spans="1:17" ht="15.6" x14ac:dyDescent="0.3">
      <c r="A7" s="50" t="s">
        <v>147</v>
      </c>
      <c r="B7" s="99">
        <v>0</v>
      </c>
      <c r="C7" s="99">
        <v>0</v>
      </c>
      <c r="D7" s="99">
        <v>0</v>
      </c>
      <c r="E7" s="99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  <c r="I7" s="125"/>
      <c r="J7" s="88"/>
      <c r="K7" s="88"/>
      <c r="L7" s="88"/>
      <c r="M7" s="88"/>
      <c r="N7" s="88"/>
      <c r="O7" s="88"/>
      <c r="P7" s="88"/>
      <c r="Q7" s="88"/>
    </row>
    <row r="8" spans="1:17" ht="13.8" x14ac:dyDescent="0.3">
      <c r="A8" s="49" t="s">
        <v>161</v>
      </c>
      <c r="B8" s="60">
        <f>B9</f>
        <v>0</v>
      </c>
      <c r="C8" s="60">
        <f t="shared" ref="C8:E8" si="3">C9</f>
        <v>0</v>
      </c>
      <c r="D8" s="60">
        <f t="shared" si="3"/>
        <v>0</v>
      </c>
      <c r="E8" s="60">
        <f t="shared" si="3"/>
        <v>0</v>
      </c>
      <c r="F8" s="6" t="str">
        <f t="shared" si="1"/>
        <v>-</v>
      </c>
      <c r="G8" s="6" t="str">
        <f t="shared" si="2"/>
        <v>-</v>
      </c>
      <c r="I8" s="130"/>
      <c r="J8" s="88"/>
      <c r="K8" s="88"/>
      <c r="L8" s="88"/>
      <c r="M8" s="88"/>
      <c r="N8" s="88"/>
      <c r="O8" s="88"/>
      <c r="P8" s="88"/>
      <c r="Q8" s="88"/>
    </row>
    <row r="9" spans="1:17" x14ac:dyDescent="0.25">
      <c r="A9" s="50" t="s">
        <v>150</v>
      </c>
      <c r="B9" s="99">
        <v>0</v>
      </c>
      <c r="C9" s="99">
        <v>0</v>
      </c>
      <c r="D9" s="99">
        <v>0</v>
      </c>
      <c r="E9" s="99">
        <v>0</v>
      </c>
      <c r="F9" s="12" t="str">
        <f t="shared" si="1"/>
        <v>-</v>
      </c>
      <c r="G9" s="12" t="str">
        <f t="shared" si="2"/>
        <v>-</v>
      </c>
      <c r="I9" s="88"/>
      <c r="J9" s="88"/>
      <c r="K9" s="88"/>
      <c r="L9" s="88"/>
      <c r="M9" s="88"/>
      <c r="N9" s="88"/>
      <c r="O9" s="88"/>
      <c r="P9" s="88"/>
      <c r="Q9" s="88"/>
    </row>
    <row r="10" spans="1:17" x14ac:dyDescent="0.25">
      <c r="A10" s="49" t="s">
        <v>164</v>
      </c>
      <c r="B10" s="60">
        <f>B11</f>
        <v>0</v>
      </c>
      <c r="C10" s="60">
        <f t="shared" ref="C10:E10" si="4">C11</f>
        <v>0</v>
      </c>
      <c r="D10" s="60">
        <f t="shared" si="4"/>
        <v>0</v>
      </c>
      <c r="E10" s="60">
        <f t="shared" si="4"/>
        <v>0</v>
      </c>
      <c r="F10" s="6" t="str">
        <f t="shared" si="1"/>
        <v>-</v>
      </c>
      <c r="G10" s="6" t="str">
        <f t="shared" si="2"/>
        <v>-</v>
      </c>
      <c r="I10" s="88"/>
      <c r="J10" s="88"/>
      <c r="K10" s="88"/>
      <c r="L10" s="88"/>
      <c r="M10" s="88"/>
      <c r="N10" s="88"/>
      <c r="O10" s="88"/>
      <c r="P10" s="88"/>
      <c r="Q10" s="88"/>
    </row>
    <row r="11" spans="1:17" x14ac:dyDescent="0.25">
      <c r="A11" s="50" t="s">
        <v>149</v>
      </c>
      <c r="B11" s="99">
        <v>0</v>
      </c>
      <c r="C11" s="99">
        <v>0</v>
      </c>
      <c r="D11" s="99">
        <v>0</v>
      </c>
      <c r="E11" s="99">
        <v>0</v>
      </c>
      <c r="F11" s="12" t="str">
        <f t="shared" si="1"/>
        <v>-</v>
      </c>
      <c r="G11" s="12" t="str">
        <f t="shared" si="2"/>
        <v>-</v>
      </c>
      <c r="I11" s="88"/>
      <c r="J11" s="88"/>
      <c r="K11" s="88"/>
      <c r="L11" s="88"/>
      <c r="M11" s="88"/>
      <c r="N11" s="88"/>
      <c r="O11" s="88"/>
      <c r="P11" s="88"/>
      <c r="Q11" s="88"/>
    </row>
    <row r="12" spans="1:17" x14ac:dyDescent="0.25">
      <c r="A12" s="50"/>
      <c r="B12" s="14"/>
      <c r="C12" s="14"/>
      <c r="D12" s="14"/>
      <c r="E12" s="14"/>
      <c r="F12" s="12"/>
      <c r="G12" s="12"/>
    </row>
    <row r="13" spans="1:17" x14ac:dyDescent="0.25">
      <c r="A13" s="58" t="s">
        <v>107</v>
      </c>
      <c r="B13" s="61">
        <f>B6+B8+B10</f>
        <v>0</v>
      </c>
      <c r="C13" s="61">
        <f t="shared" ref="C13:E13" si="5">C6+C8+C10</f>
        <v>0</v>
      </c>
      <c r="D13" s="61">
        <f t="shared" si="5"/>
        <v>0</v>
      </c>
      <c r="E13" s="61">
        <f t="shared" si="5"/>
        <v>0</v>
      </c>
      <c r="F13" s="89" t="str">
        <f t="shared" si="1"/>
        <v>-</v>
      </c>
      <c r="G13" s="89" t="str">
        <f t="shared" si="2"/>
        <v>-</v>
      </c>
    </row>
    <row r="14" spans="1:17" x14ac:dyDescent="0.25">
      <c r="B14" s="100"/>
      <c r="C14" s="100"/>
      <c r="D14" s="100"/>
      <c r="E14" s="100"/>
    </row>
    <row r="15" spans="1:17" x14ac:dyDescent="0.25">
      <c r="B15" s="100"/>
      <c r="C15" s="100"/>
      <c r="D15" s="100"/>
      <c r="E15" s="100"/>
    </row>
    <row r="16" spans="1:17" ht="17.25" customHeight="1" x14ac:dyDescent="0.25">
      <c r="A16" s="7" t="s">
        <v>129</v>
      </c>
      <c r="B16" s="116"/>
      <c r="C16" s="116"/>
      <c r="D16" s="116"/>
      <c r="E16" s="116"/>
      <c r="F16" s="91"/>
      <c r="G16" s="91"/>
    </row>
    <row r="17" spans="1:7" x14ac:dyDescent="0.25">
      <c r="A17" s="49" t="s">
        <v>159</v>
      </c>
      <c r="B17" s="60">
        <f>B18</f>
        <v>0</v>
      </c>
      <c r="C17" s="60">
        <f t="shared" ref="C17:E17" si="6">C18</f>
        <v>0</v>
      </c>
      <c r="D17" s="60">
        <f t="shared" si="6"/>
        <v>0</v>
      </c>
      <c r="E17" s="60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5">
      <c r="A18" s="50" t="s">
        <v>147</v>
      </c>
      <c r="B18" s="99">
        <v>0</v>
      </c>
      <c r="C18" s="99">
        <v>0</v>
      </c>
      <c r="D18" s="99">
        <v>0</v>
      </c>
      <c r="E18" s="99">
        <v>0</v>
      </c>
      <c r="F18" s="12" t="str">
        <f t="shared" si="7"/>
        <v>-</v>
      </c>
      <c r="G18" s="12" t="str">
        <f t="shared" si="8"/>
        <v>-</v>
      </c>
    </row>
    <row r="19" spans="1:7" x14ac:dyDescent="0.25">
      <c r="A19" s="49" t="s">
        <v>161</v>
      </c>
      <c r="B19" s="60">
        <f>B20+B21</f>
        <v>0</v>
      </c>
      <c r="C19" s="60">
        <f t="shared" ref="C19:E19" si="9">C20+C21</f>
        <v>0</v>
      </c>
      <c r="D19" s="60">
        <f t="shared" si="9"/>
        <v>0</v>
      </c>
      <c r="E19" s="60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5">
      <c r="A20" s="50" t="s">
        <v>150</v>
      </c>
      <c r="B20" s="99">
        <v>0</v>
      </c>
      <c r="C20" s="99">
        <v>0</v>
      </c>
      <c r="D20" s="99">
        <v>0</v>
      </c>
      <c r="E20" s="99">
        <v>0</v>
      </c>
      <c r="F20" s="12" t="str">
        <f t="shared" si="7"/>
        <v>-</v>
      </c>
      <c r="G20" s="12" t="str">
        <f t="shared" si="8"/>
        <v>-</v>
      </c>
    </row>
    <row r="21" spans="1:7" x14ac:dyDescent="0.25">
      <c r="A21" s="50" t="s">
        <v>153</v>
      </c>
      <c r="B21" s="99">
        <v>0</v>
      </c>
      <c r="C21" s="99">
        <v>0</v>
      </c>
      <c r="D21" s="99">
        <v>0</v>
      </c>
      <c r="E21" s="99">
        <v>0</v>
      </c>
      <c r="F21" s="12" t="str">
        <f t="shared" si="7"/>
        <v>-</v>
      </c>
      <c r="G21" s="12" t="str">
        <f t="shared" si="8"/>
        <v>-</v>
      </c>
    </row>
    <row r="22" spans="1:7" x14ac:dyDescent="0.25">
      <c r="A22" s="50"/>
      <c r="B22" s="14"/>
      <c r="C22" s="14"/>
      <c r="D22" s="14"/>
      <c r="E22" s="14"/>
      <c r="F22" s="13"/>
      <c r="G22" s="12"/>
    </row>
    <row r="23" spans="1:7" x14ac:dyDescent="0.25">
      <c r="A23" s="58" t="s">
        <v>112</v>
      </c>
      <c r="B23" s="61">
        <f>B17+B19</f>
        <v>0</v>
      </c>
      <c r="C23" s="61">
        <f t="shared" ref="C23:E23" si="10">C17+C19</f>
        <v>0</v>
      </c>
      <c r="D23" s="61">
        <f t="shared" si="10"/>
        <v>0</v>
      </c>
      <c r="E23" s="61">
        <f t="shared" si="10"/>
        <v>0</v>
      </c>
      <c r="F23" s="89" t="str">
        <f t="shared" si="7"/>
        <v>-</v>
      </c>
      <c r="G23" s="89" t="str">
        <f t="shared" si="8"/>
        <v>-</v>
      </c>
    </row>
    <row r="24" spans="1:7" x14ac:dyDescent="0.25">
      <c r="A24" s="50"/>
      <c r="B24" s="11"/>
      <c r="C24" s="11"/>
      <c r="D24" s="11"/>
      <c r="E24" s="11"/>
      <c r="F24" s="12"/>
      <c r="G24" s="12"/>
    </row>
    <row r="25" spans="1:7" x14ac:dyDescent="0.25">
      <c r="A25" s="52"/>
      <c r="B25" s="60"/>
      <c r="C25" s="60"/>
      <c r="D25" s="60"/>
      <c r="E25" s="60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0"/>
  <sheetViews>
    <sheetView tabSelected="1" topLeftCell="A110" zoomScaleNormal="100" workbookViewId="0">
      <selection activeCell="A143" sqref="A143"/>
    </sheetView>
  </sheetViews>
  <sheetFormatPr defaultRowHeight="14.4" x14ac:dyDescent="0.3"/>
  <cols>
    <col min="1" max="1" width="88.88671875" customWidth="1"/>
    <col min="2" max="4" width="18.88671875" customWidth="1"/>
    <col min="5" max="5" width="10.109375" style="33" bestFit="1" customWidth="1"/>
  </cols>
  <sheetData>
    <row r="1" spans="1:7" ht="18.600000000000001" x14ac:dyDescent="0.3">
      <c r="A1" s="163" t="s">
        <v>139</v>
      </c>
      <c r="B1" s="163"/>
      <c r="C1" s="163"/>
      <c r="D1" s="163"/>
      <c r="E1" s="163"/>
    </row>
    <row r="2" spans="1:7" ht="18.600000000000001" x14ac:dyDescent="0.3">
      <c r="A2" s="94"/>
      <c r="B2" s="94"/>
      <c r="C2" s="94"/>
      <c r="D2" s="94"/>
      <c r="E2" s="94"/>
    </row>
    <row r="3" spans="1:7" ht="15.6" x14ac:dyDescent="0.3">
      <c r="A3" s="165" t="s">
        <v>140</v>
      </c>
      <c r="B3" s="165"/>
      <c r="C3" s="165"/>
      <c r="D3" s="165"/>
      <c r="E3" s="165"/>
    </row>
    <row r="4" spans="1:7" ht="15.6" x14ac:dyDescent="0.3">
      <c r="A4" s="126"/>
      <c r="B4" s="126"/>
      <c r="C4" s="126"/>
      <c r="D4" s="126"/>
      <c r="E4" s="126"/>
    </row>
    <row r="5" spans="1:7" ht="15.6" x14ac:dyDescent="0.3">
      <c r="A5" s="170" t="s">
        <v>270</v>
      </c>
      <c r="B5" s="170"/>
      <c r="C5" s="170"/>
      <c r="D5" s="170"/>
      <c r="E5" s="170"/>
    </row>
    <row r="6" spans="1:7" ht="15.6" x14ac:dyDescent="0.3">
      <c r="A6" s="128"/>
      <c r="B6" s="128"/>
      <c r="C6" s="128"/>
      <c r="D6" s="128"/>
      <c r="E6" s="128"/>
    </row>
    <row r="7" spans="1:7" ht="15.6" x14ac:dyDescent="0.3">
      <c r="A7" s="128"/>
      <c r="B7" s="128"/>
      <c r="C7" s="128"/>
      <c r="D7" s="128"/>
      <c r="E7" s="128"/>
    </row>
    <row r="8" spans="1:7" s="117" customFormat="1" ht="15.6" x14ac:dyDescent="0.3">
      <c r="A8" s="169" t="s">
        <v>275</v>
      </c>
      <c r="B8" s="169"/>
      <c r="C8" s="169"/>
      <c r="D8" s="169"/>
      <c r="E8" s="169"/>
      <c r="F8" s="169"/>
      <c r="G8" s="169"/>
    </row>
    <row r="9" spans="1:7" s="117" customFormat="1" ht="15.6" x14ac:dyDescent="0.3">
      <c r="A9" s="127"/>
      <c r="B9" s="127"/>
      <c r="C9" s="127"/>
      <c r="D9" s="127"/>
      <c r="E9" s="127"/>
      <c r="F9" s="127"/>
      <c r="G9" s="127"/>
    </row>
    <row r="10" spans="1:7" s="1" customFormat="1" ht="26.4" x14ac:dyDescent="0.25">
      <c r="A10" s="29" t="s">
        <v>276</v>
      </c>
      <c r="B10" s="29" t="s">
        <v>256</v>
      </c>
      <c r="C10" s="29" t="s">
        <v>257</v>
      </c>
      <c r="D10" s="29" t="s">
        <v>228</v>
      </c>
      <c r="E10" s="37" t="s">
        <v>156</v>
      </c>
    </row>
    <row r="11" spans="1:7" s="1" customFormat="1" ht="13.8" thickBot="1" x14ac:dyDescent="0.3">
      <c r="A11" s="29"/>
      <c r="B11" s="29"/>
      <c r="C11" s="29"/>
      <c r="D11" s="29"/>
      <c r="E11" s="37"/>
    </row>
    <row r="12" spans="1:7" s="173" customFormat="1" ht="21" thickBot="1" x14ac:dyDescent="0.2">
      <c r="A12" s="172" t="s">
        <v>297</v>
      </c>
      <c r="B12" s="172" t="s">
        <v>298</v>
      </c>
      <c r="C12" s="172" t="s">
        <v>299</v>
      </c>
      <c r="D12" s="172" t="s">
        <v>300</v>
      </c>
      <c r="E12" s="172" t="s">
        <v>301</v>
      </c>
    </row>
    <row r="13" spans="1:7" s="134" customFormat="1" ht="13.2" x14ac:dyDescent="0.25">
      <c r="A13" s="131" t="s">
        <v>281</v>
      </c>
      <c r="B13" s="132">
        <v>1012010</v>
      </c>
      <c r="C13" s="132">
        <v>1012010</v>
      </c>
      <c r="D13" s="132">
        <v>384084.88</v>
      </c>
      <c r="E13" s="133">
        <v>37.950000000000003</v>
      </c>
    </row>
    <row r="14" spans="1:7" s="138" customFormat="1" ht="13.2" x14ac:dyDescent="0.25">
      <c r="A14" s="135" t="s">
        <v>282</v>
      </c>
      <c r="B14" s="136">
        <v>1012010</v>
      </c>
      <c r="C14" s="136">
        <v>1012010</v>
      </c>
      <c r="D14" s="136">
        <v>384084.88</v>
      </c>
      <c r="E14" s="137">
        <v>37.950000000000003</v>
      </c>
    </row>
    <row r="15" spans="1:7" s="142" customFormat="1" ht="13.2" x14ac:dyDescent="0.25">
      <c r="A15" s="139" t="s">
        <v>283</v>
      </c>
      <c r="B15" s="140">
        <v>1012010</v>
      </c>
      <c r="C15" s="140">
        <v>1012010</v>
      </c>
      <c r="D15" s="140">
        <v>384084.88</v>
      </c>
      <c r="E15" s="141">
        <v>37.950000000000003</v>
      </c>
    </row>
    <row r="16" spans="1:7" s="142" customFormat="1" ht="13.2" x14ac:dyDescent="0.25">
      <c r="A16" s="143" t="s">
        <v>284</v>
      </c>
      <c r="B16" s="144">
        <v>1012010</v>
      </c>
      <c r="C16" s="144">
        <v>1012010</v>
      </c>
      <c r="D16" s="144">
        <v>384084.88</v>
      </c>
      <c r="E16" s="145">
        <v>37.950000000000003</v>
      </c>
    </row>
    <row r="17" spans="1:5" s="142" customFormat="1" ht="13.2" x14ac:dyDescent="0.25">
      <c r="A17" s="146" t="s">
        <v>147</v>
      </c>
      <c r="B17" s="144">
        <v>227384</v>
      </c>
      <c r="C17" s="144">
        <v>227384</v>
      </c>
      <c r="D17" s="144">
        <v>143495</v>
      </c>
      <c r="E17" s="145">
        <v>63.11</v>
      </c>
    </row>
    <row r="18" spans="1:5" s="142" customFormat="1" ht="13.2" x14ac:dyDescent="0.25">
      <c r="A18" s="146" t="s">
        <v>154</v>
      </c>
      <c r="B18" s="144">
        <v>55540</v>
      </c>
      <c r="C18" s="144">
        <v>55540</v>
      </c>
      <c r="D18" s="145">
        <v>0</v>
      </c>
      <c r="E18" s="145">
        <v>0</v>
      </c>
    </row>
    <row r="19" spans="1:5" s="142" customFormat="1" ht="13.2" x14ac:dyDescent="0.25">
      <c r="A19" s="146" t="s">
        <v>151</v>
      </c>
      <c r="B19" s="144">
        <v>643041</v>
      </c>
      <c r="C19" s="144">
        <v>643041</v>
      </c>
      <c r="D19" s="144">
        <v>207868.18</v>
      </c>
      <c r="E19" s="145">
        <v>32.33</v>
      </c>
    </row>
    <row r="20" spans="1:5" s="142" customFormat="1" ht="13.2" x14ac:dyDescent="0.25">
      <c r="A20" s="146" t="s">
        <v>152</v>
      </c>
      <c r="B20" s="144">
        <v>86045</v>
      </c>
      <c r="C20" s="144">
        <v>86045</v>
      </c>
      <c r="D20" s="144">
        <v>32721.7</v>
      </c>
      <c r="E20" s="145">
        <v>38.03</v>
      </c>
    </row>
    <row r="21" spans="1:5" s="142" customFormat="1" ht="13.2" x14ac:dyDescent="0.25">
      <c r="A21" s="147" t="s">
        <v>285</v>
      </c>
      <c r="B21" s="140">
        <v>234368</v>
      </c>
      <c r="C21" s="140">
        <v>234368</v>
      </c>
      <c r="D21" s="140">
        <v>126953.71</v>
      </c>
      <c r="E21" s="141">
        <v>54.17</v>
      </c>
    </row>
    <row r="22" spans="1:5" s="151" customFormat="1" ht="13.2" x14ac:dyDescent="0.25">
      <c r="A22" s="148" t="s">
        <v>286</v>
      </c>
      <c r="B22" s="149">
        <v>234368</v>
      </c>
      <c r="C22" s="149">
        <v>234368</v>
      </c>
      <c r="D22" s="149">
        <v>126953.71</v>
      </c>
      <c r="E22" s="150">
        <v>54.17</v>
      </c>
    </row>
    <row r="23" spans="1:5" s="142" customFormat="1" ht="13.2" x14ac:dyDescent="0.25">
      <c r="A23" s="146" t="s">
        <v>147</v>
      </c>
      <c r="B23" s="144">
        <v>178828</v>
      </c>
      <c r="C23" s="144">
        <v>178828</v>
      </c>
      <c r="D23" s="144">
        <v>126953.71</v>
      </c>
      <c r="E23" s="145">
        <v>70.989999999999995</v>
      </c>
    </row>
    <row r="24" spans="1:5" s="142" customFormat="1" ht="13.2" x14ac:dyDescent="0.25">
      <c r="A24" s="152" t="s">
        <v>21</v>
      </c>
      <c r="B24" s="140">
        <v>86801</v>
      </c>
      <c r="C24" s="140">
        <v>86801</v>
      </c>
      <c r="D24" s="140">
        <v>85725.83</v>
      </c>
      <c r="E24" s="141">
        <v>98.76</v>
      </c>
    </row>
    <row r="25" spans="1:5" s="142" customFormat="1" ht="13.2" x14ac:dyDescent="0.25">
      <c r="A25" s="153" t="s">
        <v>23</v>
      </c>
      <c r="B25" s="154"/>
      <c r="C25" s="154"/>
      <c r="D25" s="144">
        <v>68422.39</v>
      </c>
      <c r="E25" s="154"/>
    </row>
    <row r="26" spans="1:5" s="142" customFormat="1" ht="13.2" x14ac:dyDescent="0.25">
      <c r="A26" s="153" t="s">
        <v>25</v>
      </c>
      <c r="B26" s="154"/>
      <c r="C26" s="154"/>
      <c r="D26" s="144">
        <v>6165.89</v>
      </c>
      <c r="E26" s="154"/>
    </row>
    <row r="27" spans="1:5" s="142" customFormat="1" ht="13.2" x14ac:dyDescent="0.25">
      <c r="A27" s="153" t="s">
        <v>27</v>
      </c>
      <c r="B27" s="154"/>
      <c r="C27" s="154"/>
      <c r="D27" s="144">
        <v>11137.55</v>
      </c>
      <c r="E27" s="154"/>
    </row>
    <row r="28" spans="1:5" s="142" customFormat="1" ht="13.2" x14ac:dyDescent="0.25">
      <c r="A28" s="152" t="s">
        <v>28</v>
      </c>
      <c r="B28" s="140">
        <v>85188</v>
      </c>
      <c r="C28" s="140">
        <v>85188</v>
      </c>
      <c r="D28" s="140">
        <v>40022.93</v>
      </c>
      <c r="E28" s="141">
        <v>46.98</v>
      </c>
    </row>
    <row r="29" spans="1:5" s="142" customFormat="1" ht="13.2" x14ac:dyDescent="0.25">
      <c r="A29" s="153" t="s">
        <v>30</v>
      </c>
      <c r="B29" s="154"/>
      <c r="C29" s="154"/>
      <c r="D29" s="145">
        <v>57.84</v>
      </c>
      <c r="E29" s="154"/>
    </row>
    <row r="30" spans="1:5" s="142" customFormat="1" ht="13.2" x14ac:dyDescent="0.25">
      <c r="A30" s="153" t="s">
        <v>31</v>
      </c>
      <c r="B30" s="154"/>
      <c r="C30" s="154"/>
      <c r="D30" s="144">
        <v>20059.62</v>
      </c>
      <c r="E30" s="154"/>
    </row>
    <row r="31" spans="1:5" s="142" customFormat="1" ht="13.2" x14ac:dyDescent="0.25">
      <c r="A31" s="153" t="s">
        <v>32</v>
      </c>
      <c r="B31" s="154"/>
      <c r="C31" s="154"/>
      <c r="D31" s="145">
        <v>190</v>
      </c>
      <c r="E31" s="154"/>
    </row>
    <row r="32" spans="1:5" s="142" customFormat="1" ht="13.2" x14ac:dyDescent="0.25">
      <c r="A32" s="153" t="s">
        <v>33</v>
      </c>
      <c r="B32" s="154"/>
      <c r="C32" s="154"/>
      <c r="D32" s="144">
        <v>7246.29</v>
      </c>
      <c r="E32" s="154"/>
    </row>
    <row r="33" spans="1:5" s="142" customFormat="1" ht="13.2" x14ac:dyDescent="0.25">
      <c r="A33" s="153" t="s">
        <v>35</v>
      </c>
      <c r="B33" s="154"/>
      <c r="C33" s="154"/>
      <c r="D33" s="145">
        <v>481.41</v>
      </c>
      <c r="E33" s="154"/>
    </row>
    <row r="34" spans="1:5" s="142" customFormat="1" ht="13.2" x14ac:dyDescent="0.25">
      <c r="A34" s="153" t="s">
        <v>37</v>
      </c>
      <c r="B34" s="154"/>
      <c r="C34" s="154"/>
      <c r="D34" s="145">
        <v>105.36</v>
      </c>
      <c r="E34" s="154"/>
    </row>
    <row r="35" spans="1:5" s="142" customFormat="1" ht="13.2" x14ac:dyDescent="0.25">
      <c r="A35" s="153" t="s">
        <v>39</v>
      </c>
      <c r="B35" s="154"/>
      <c r="C35" s="154"/>
      <c r="D35" s="145">
        <v>64.7</v>
      </c>
      <c r="E35" s="154"/>
    </row>
    <row r="36" spans="1:5" s="142" customFormat="1" ht="13.2" x14ac:dyDescent="0.25">
      <c r="A36" s="153" t="s">
        <v>42</v>
      </c>
      <c r="B36" s="154"/>
      <c r="C36" s="154"/>
      <c r="D36" s="145">
        <v>255.62</v>
      </c>
      <c r="E36" s="154"/>
    </row>
    <row r="37" spans="1:5" s="142" customFormat="1" ht="13.2" x14ac:dyDescent="0.25">
      <c r="A37" s="153" t="s">
        <v>43</v>
      </c>
      <c r="B37" s="154"/>
      <c r="C37" s="154"/>
      <c r="D37" s="145">
        <v>631.79999999999995</v>
      </c>
      <c r="E37" s="154"/>
    </row>
    <row r="38" spans="1:5" s="142" customFormat="1" ht="13.2" x14ac:dyDescent="0.25">
      <c r="A38" s="153" t="s">
        <v>46</v>
      </c>
      <c r="B38" s="154"/>
      <c r="C38" s="154"/>
      <c r="D38" s="145">
        <v>394.03</v>
      </c>
      <c r="E38" s="154"/>
    </row>
    <row r="39" spans="1:5" s="142" customFormat="1" ht="13.2" x14ac:dyDescent="0.25">
      <c r="A39" s="153" t="s">
        <v>48</v>
      </c>
      <c r="B39" s="154"/>
      <c r="C39" s="154"/>
      <c r="D39" s="144">
        <v>4371.51</v>
      </c>
      <c r="E39" s="154"/>
    </row>
    <row r="40" spans="1:5" s="142" customFormat="1" ht="13.2" x14ac:dyDescent="0.25">
      <c r="A40" s="153" t="s">
        <v>49</v>
      </c>
      <c r="B40" s="154"/>
      <c r="C40" s="154"/>
      <c r="D40" s="144">
        <v>1219.1400000000001</v>
      </c>
      <c r="E40" s="154"/>
    </row>
    <row r="41" spans="1:5" s="142" customFormat="1" ht="13.2" x14ac:dyDescent="0.25">
      <c r="A41" s="153" t="s">
        <v>50</v>
      </c>
      <c r="B41" s="154"/>
      <c r="C41" s="154"/>
      <c r="D41" s="145">
        <v>138.19999999999999</v>
      </c>
      <c r="E41" s="154"/>
    </row>
    <row r="42" spans="1:5" s="142" customFormat="1" ht="13.2" x14ac:dyDescent="0.25">
      <c r="A42" s="153" t="s">
        <v>54</v>
      </c>
      <c r="B42" s="154"/>
      <c r="C42" s="154"/>
      <c r="D42" s="144">
        <v>4490.46</v>
      </c>
      <c r="E42" s="154"/>
    </row>
    <row r="43" spans="1:5" s="142" customFormat="1" ht="13.2" x14ac:dyDescent="0.25">
      <c r="A43" s="153" t="s">
        <v>56</v>
      </c>
      <c r="B43" s="154"/>
      <c r="C43" s="154"/>
      <c r="D43" s="145">
        <v>308.64999999999998</v>
      </c>
      <c r="E43" s="154"/>
    </row>
    <row r="44" spans="1:5" s="142" customFormat="1" ht="13.2" x14ac:dyDescent="0.25">
      <c r="A44" s="153" t="s">
        <v>58</v>
      </c>
      <c r="B44" s="154"/>
      <c r="C44" s="154"/>
      <c r="D44" s="145">
        <v>8.3000000000000007</v>
      </c>
      <c r="E44" s="154"/>
    </row>
    <row r="45" spans="1:5" s="142" customFormat="1" ht="13.2" x14ac:dyDescent="0.25">
      <c r="A45" s="152" t="s">
        <v>60</v>
      </c>
      <c r="B45" s="140">
        <v>4645</v>
      </c>
      <c r="C45" s="140">
        <v>4645</v>
      </c>
      <c r="D45" s="140">
        <v>1103.75</v>
      </c>
      <c r="E45" s="141">
        <v>23.76</v>
      </c>
    </row>
    <row r="46" spans="1:5" s="142" customFormat="1" ht="26.4" x14ac:dyDescent="0.25">
      <c r="A46" s="153" t="s">
        <v>287</v>
      </c>
      <c r="B46" s="154"/>
      <c r="C46" s="154"/>
      <c r="D46" s="145">
        <v>251.61</v>
      </c>
      <c r="E46" s="154"/>
    </row>
    <row r="47" spans="1:5" s="142" customFormat="1" ht="13.2" x14ac:dyDescent="0.25">
      <c r="A47" s="153" t="s">
        <v>63</v>
      </c>
      <c r="B47" s="154"/>
      <c r="C47" s="154"/>
      <c r="D47" s="145">
        <v>849.35</v>
      </c>
      <c r="E47" s="154"/>
    </row>
    <row r="48" spans="1:5" s="142" customFormat="1" ht="13.2" x14ac:dyDescent="0.25">
      <c r="A48" s="153" t="s">
        <v>65</v>
      </c>
      <c r="B48" s="154"/>
      <c r="C48" s="154"/>
      <c r="D48" s="145">
        <v>2.79</v>
      </c>
      <c r="E48" s="154"/>
    </row>
    <row r="49" spans="1:5" s="142" customFormat="1" ht="13.2" x14ac:dyDescent="0.25">
      <c r="A49" s="152" t="s">
        <v>81</v>
      </c>
      <c r="B49" s="140">
        <v>2194</v>
      </c>
      <c r="C49" s="140">
        <v>2194</v>
      </c>
      <c r="D49" s="141">
        <v>101.2</v>
      </c>
      <c r="E49" s="141">
        <v>4.6100000000000003</v>
      </c>
    </row>
    <row r="50" spans="1:5" s="142" customFormat="1" ht="13.2" x14ac:dyDescent="0.25">
      <c r="A50" s="153" t="s">
        <v>86</v>
      </c>
      <c r="B50" s="154"/>
      <c r="C50" s="154"/>
      <c r="D50" s="145">
        <v>101.2</v>
      </c>
      <c r="E50" s="154"/>
    </row>
    <row r="51" spans="1:5" s="142" customFormat="1" ht="13.2" x14ac:dyDescent="0.25">
      <c r="A51" s="146" t="s">
        <v>154</v>
      </c>
      <c r="B51" s="144">
        <v>55540</v>
      </c>
      <c r="C51" s="144">
        <v>55540</v>
      </c>
      <c r="D51" s="145">
        <v>0</v>
      </c>
      <c r="E51" s="145">
        <v>0</v>
      </c>
    </row>
    <row r="52" spans="1:5" s="142" customFormat="1" ht="13.2" x14ac:dyDescent="0.25">
      <c r="A52" s="152" t="s">
        <v>28</v>
      </c>
      <c r="B52" s="140">
        <v>4645</v>
      </c>
      <c r="C52" s="140">
        <v>4645</v>
      </c>
      <c r="D52" s="141">
        <v>0</v>
      </c>
      <c r="E52" s="141">
        <v>0</v>
      </c>
    </row>
    <row r="53" spans="1:5" s="142" customFormat="1" ht="13.2" x14ac:dyDescent="0.25">
      <c r="A53" s="152" t="s">
        <v>78</v>
      </c>
      <c r="B53" s="140">
        <v>13272</v>
      </c>
      <c r="C53" s="140">
        <v>13272</v>
      </c>
      <c r="D53" s="141">
        <v>0</v>
      </c>
      <c r="E53" s="141">
        <v>0</v>
      </c>
    </row>
    <row r="54" spans="1:5" s="142" customFormat="1" ht="13.2" x14ac:dyDescent="0.25">
      <c r="A54" s="152" t="s">
        <v>81</v>
      </c>
      <c r="B54" s="140">
        <v>37623</v>
      </c>
      <c r="C54" s="140">
        <v>37623</v>
      </c>
      <c r="D54" s="141">
        <v>0</v>
      </c>
      <c r="E54" s="141">
        <v>0</v>
      </c>
    </row>
    <row r="55" spans="1:5" s="142" customFormat="1" ht="13.2" x14ac:dyDescent="0.25">
      <c r="A55" s="147" t="s">
        <v>288</v>
      </c>
      <c r="B55" s="140">
        <v>777642</v>
      </c>
      <c r="C55" s="140">
        <v>777642</v>
      </c>
      <c r="D55" s="140">
        <v>257131.17</v>
      </c>
      <c r="E55" s="141">
        <v>33.07</v>
      </c>
    </row>
    <row r="56" spans="1:5" s="151" customFormat="1" ht="13.2" x14ac:dyDescent="0.25">
      <c r="A56" s="148" t="s">
        <v>289</v>
      </c>
      <c r="B56" s="149">
        <v>21122</v>
      </c>
      <c r="C56" s="149">
        <v>21122</v>
      </c>
      <c r="D56" s="149">
        <v>12598.66</v>
      </c>
      <c r="E56" s="150">
        <v>59.65</v>
      </c>
    </row>
    <row r="57" spans="1:5" s="142" customFormat="1" ht="13.2" x14ac:dyDescent="0.25">
      <c r="A57" s="146" t="s">
        <v>147</v>
      </c>
      <c r="B57" s="144">
        <v>3165</v>
      </c>
      <c r="C57" s="144">
        <v>3165</v>
      </c>
      <c r="D57" s="144">
        <v>1889.81</v>
      </c>
      <c r="E57" s="145">
        <v>59.71</v>
      </c>
    </row>
    <row r="58" spans="1:5" s="142" customFormat="1" ht="13.2" x14ac:dyDescent="0.25">
      <c r="A58" s="152" t="s">
        <v>21</v>
      </c>
      <c r="B58" s="140">
        <v>2548</v>
      </c>
      <c r="C58" s="140">
        <v>2548</v>
      </c>
      <c r="D58" s="140">
        <v>1671.85</v>
      </c>
      <c r="E58" s="141">
        <v>65.61</v>
      </c>
    </row>
    <row r="59" spans="1:5" s="142" customFormat="1" ht="13.2" x14ac:dyDescent="0.25">
      <c r="A59" s="153" t="s">
        <v>23</v>
      </c>
      <c r="B59" s="154"/>
      <c r="C59" s="154"/>
      <c r="D59" s="144">
        <v>1435.06</v>
      </c>
      <c r="E59" s="154"/>
    </row>
    <row r="60" spans="1:5" s="142" customFormat="1" ht="13.2" x14ac:dyDescent="0.25">
      <c r="A60" s="153" t="s">
        <v>27</v>
      </c>
      <c r="B60" s="154"/>
      <c r="C60" s="154"/>
      <c r="D60" s="145">
        <v>236.79</v>
      </c>
      <c r="E60" s="154"/>
    </row>
    <row r="61" spans="1:5" s="142" customFormat="1" ht="13.2" x14ac:dyDescent="0.25">
      <c r="A61" s="152" t="s">
        <v>28</v>
      </c>
      <c r="B61" s="141">
        <v>617</v>
      </c>
      <c r="C61" s="141">
        <v>617</v>
      </c>
      <c r="D61" s="141">
        <v>217.96</v>
      </c>
      <c r="E61" s="141">
        <v>35.33</v>
      </c>
    </row>
    <row r="62" spans="1:5" s="142" customFormat="1" ht="13.2" x14ac:dyDescent="0.25">
      <c r="A62" s="153" t="s">
        <v>31</v>
      </c>
      <c r="B62" s="154"/>
      <c r="C62" s="154"/>
      <c r="D62" s="145">
        <v>78.87</v>
      </c>
      <c r="E62" s="154"/>
    </row>
    <row r="63" spans="1:5" s="142" customFormat="1" ht="13.2" x14ac:dyDescent="0.25">
      <c r="A63" s="153" t="s">
        <v>33</v>
      </c>
      <c r="B63" s="154"/>
      <c r="C63" s="154"/>
      <c r="D63" s="145">
        <v>31.77</v>
      </c>
      <c r="E63" s="154"/>
    </row>
    <row r="64" spans="1:5" s="142" customFormat="1" ht="13.2" x14ac:dyDescent="0.25">
      <c r="A64" s="153" t="s">
        <v>35</v>
      </c>
      <c r="B64" s="154"/>
      <c r="C64" s="154"/>
      <c r="D64" s="145">
        <v>107.32</v>
      </c>
      <c r="E64" s="154"/>
    </row>
    <row r="65" spans="1:5" s="142" customFormat="1" ht="13.2" x14ac:dyDescent="0.25">
      <c r="A65" s="146" t="s">
        <v>152</v>
      </c>
      <c r="B65" s="144">
        <v>17957</v>
      </c>
      <c r="C65" s="144">
        <v>17957</v>
      </c>
      <c r="D65" s="144">
        <v>10708.85</v>
      </c>
      <c r="E65" s="145">
        <v>59.64</v>
      </c>
    </row>
    <row r="66" spans="1:5" s="142" customFormat="1" ht="13.2" x14ac:dyDescent="0.25">
      <c r="A66" s="152" t="s">
        <v>21</v>
      </c>
      <c r="B66" s="140">
        <v>14440</v>
      </c>
      <c r="C66" s="140">
        <v>14440</v>
      </c>
      <c r="D66" s="140">
        <v>9473.85</v>
      </c>
      <c r="E66" s="141">
        <v>65.61</v>
      </c>
    </row>
    <row r="67" spans="1:5" s="142" customFormat="1" ht="13.2" x14ac:dyDescent="0.25">
      <c r="A67" s="153" t="s">
        <v>23</v>
      </c>
      <c r="B67" s="154"/>
      <c r="C67" s="154"/>
      <c r="D67" s="144">
        <v>8132.06</v>
      </c>
      <c r="E67" s="154"/>
    </row>
    <row r="68" spans="1:5" s="142" customFormat="1" ht="13.2" x14ac:dyDescent="0.25">
      <c r="A68" s="153" t="s">
        <v>27</v>
      </c>
      <c r="B68" s="154"/>
      <c r="C68" s="154"/>
      <c r="D68" s="144">
        <v>1341.79</v>
      </c>
      <c r="E68" s="154"/>
    </row>
    <row r="69" spans="1:5" s="142" customFormat="1" ht="13.2" x14ac:dyDescent="0.25">
      <c r="A69" s="152" t="s">
        <v>28</v>
      </c>
      <c r="B69" s="140">
        <v>3517</v>
      </c>
      <c r="C69" s="140">
        <v>3517</v>
      </c>
      <c r="D69" s="140">
        <v>1235</v>
      </c>
      <c r="E69" s="141">
        <v>35.119999999999997</v>
      </c>
    </row>
    <row r="70" spans="1:5" s="142" customFormat="1" ht="13.2" x14ac:dyDescent="0.25">
      <c r="A70" s="153" t="s">
        <v>31</v>
      </c>
      <c r="B70" s="154"/>
      <c r="C70" s="154"/>
      <c r="D70" s="145">
        <v>446.91</v>
      </c>
      <c r="E70" s="154"/>
    </row>
    <row r="71" spans="1:5" s="142" customFormat="1" ht="13.2" x14ac:dyDescent="0.25">
      <c r="A71" s="153" t="s">
        <v>33</v>
      </c>
      <c r="B71" s="154"/>
      <c r="C71" s="154"/>
      <c r="D71" s="145">
        <v>179.91</v>
      </c>
      <c r="E71" s="154"/>
    </row>
    <row r="72" spans="1:5" s="142" customFormat="1" ht="13.2" x14ac:dyDescent="0.25">
      <c r="A72" s="153" t="s">
        <v>35</v>
      </c>
      <c r="B72" s="154"/>
      <c r="C72" s="154"/>
      <c r="D72" s="145">
        <v>608.17999999999995</v>
      </c>
      <c r="E72" s="154"/>
    </row>
    <row r="73" spans="1:5" s="151" customFormat="1" ht="13.2" x14ac:dyDescent="0.25">
      <c r="A73" s="148" t="s">
        <v>290</v>
      </c>
      <c r="B73" s="149">
        <v>756520</v>
      </c>
      <c r="C73" s="149">
        <v>756520</v>
      </c>
      <c r="D73" s="149">
        <v>244532.51</v>
      </c>
      <c r="E73" s="150">
        <v>32.32</v>
      </c>
    </row>
    <row r="74" spans="1:5" s="142" customFormat="1" ht="13.2" x14ac:dyDescent="0.25">
      <c r="A74" s="146" t="s">
        <v>147</v>
      </c>
      <c r="B74" s="144">
        <v>45391</v>
      </c>
      <c r="C74" s="144">
        <v>45391</v>
      </c>
      <c r="D74" s="144">
        <v>14651.48</v>
      </c>
      <c r="E74" s="145">
        <v>32.28</v>
      </c>
    </row>
    <row r="75" spans="1:5" s="142" customFormat="1" ht="13.2" x14ac:dyDescent="0.25">
      <c r="A75" s="152" t="s">
        <v>21</v>
      </c>
      <c r="B75" s="140">
        <v>26279</v>
      </c>
      <c r="C75" s="140">
        <v>26279</v>
      </c>
      <c r="D75" s="140">
        <v>12263.27</v>
      </c>
      <c r="E75" s="141">
        <v>46.67</v>
      </c>
    </row>
    <row r="76" spans="1:5" s="142" customFormat="1" ht="13.2" x14ac:dyDescent="0.25">
      <c r="A76" s="153" t="s">
        <v>23</v>
      </c>
      <c r="B76" s="154"/>
      <c r="C76" s="154"/>
      <c r="D76" s="144">
        <v>10713.76</v>
      </c>
      <c r="E76" s="154"/>
    </row>
    <row r="77" spans="1:5" s="142" customFormat="1" ht="13.2" x14ac:dyDescent="0.25">
      <c r="A77" s="153" t="s">
        <v>27</v>
      </c>
      <c r="B77" s="154"/>
      <c r="C77" s="154"/>
      <c r="D77" s="144">
        <v>1549.51</v>
      </c>
      <c r="E77" s="154"/>
    </row>
    <row r="78" spans="1:5" s="142" customFormat="1" ht="13.2" x14ac:dyDescent="0.25">
      <c r="A78" s="152" t="s">
        <v>28</v>
      </c>
      <c r="B78" s="140">
        <v>13538</v>
      </c>
      <c r="C78" s="140">
        <v>13538</v>
      </c>
      <c r="D78" s="140">
        <v>2333.56</v>
      </c>
      <c r="E78" s="141">
        <v>17.239999999999998</v>
      </c>
    </row>
    <row r="79" spans="1:5" s="142" customFormat="1" ht="13.2" x14ac:dyDescent="0.25">
      <c r="A79" s="153" t="s">
        <v>30</v>
      </c>
      <c r="B79" s="154"/>
      <c r="C79" s="154"/>
      <c r="D79" s="145">
        <v>398.79</v>
      </c>
      <c r="E79" s="154"/>
    </row>
    <row r="80" spans="1:5" s="142" customFormat="1" ht="13.2" x14ac:dyDescent="0.25">
      <c r="A80" s="153" t="s">
        <v>32</v>
      </c>
      <c r="B80" s="154"/>
      <c r="C80" s="154"/>
      <c r="D80" s="145">
        <v>352.37</v>
      </c>
      <c r="E80" s="154"/>
    </row>
    <row r="81" spans="1:5" s="142" customFormat="1" ht="13.2" x14ac:dyDescent="0.25">
      <c r="A81" s="153" t="s">
        <v>33</v>
      </c>
      <c r="B81" s="154"/>
      <c r="C81" s="154"/>
      <c r="D81" s="145">
        <v>22.8</v>
      </c>
      <c r="E81" s="154"/>
    </row>
    <row r="82" spans="1:5" s="142" customFormat="1" ht="13.2" x14ac:dyDescent="0.25">
      <c r="A82" s="153" t="s">
        <v>35</v>
      </c>
      <c r="B82" s="154"/>
      <c r="C82" s="154"/>
      <c r="D82" s="145">
        <v>25.74</v>
      </c>
      <c r="E82" s="154"/>
    </row>
    <row r="83" spans="1:5" s="142" customFormat="1" ht="13.2" x14ac:dyDescent="0.25">
      <c r="A83" s="153" t="s">
        <v>37</v>
      </c>
      <c r="B83" s="154"/>
      <c r="C83" s="154"/>
      <c r="D83" s="145">
        <v>56.91</v>
      </c>
      <c r="E83" s="154"/>
    </row>
    <row r="84" spans="1:5" s="142" customFormat="1" ht="13.2" x14ac:dyDescent="0.25">
      <c r="A84" s="153" t="s">
        <v>39</v>
      </c>
      <c r="B84" s="154"/>
      <c r="C84" s="154"/>
      <c r="D84" s="145">
        <v>2.38</v>
      </c>
      <c r="E84" s="154"/>
    </row>
    <row r="85" spans="1:5" s="142" customFormat="1" ht="13.2" x14ac:dyDescent="0.25">
      <c r="A85" s="153" t="s">
        <v>42</v>
      </c>
      <c r="B85" s="154"/>
      <c r="C85" s="154"/>
      <c r="D85" s="145">
        <v>138.04</v>
      </c>
      <c r="E85" s="154"/>
    </row>
    <row r="86" spans="1:5" s="142" customFormat="1" ht="13.2" x14ac:dyDescent="0.25">
      <c r="A86" s="153" t="s">
        <v>44</v>
      </c>
      <c r="B86" s="154"/>
      <c r="C86" s="154"/>
      <c r="D86" s="145">
        <v>193.13</v>
      </c>
      <c r="E86" s="154"/>
    </row>
    <row r="87" spans="1:5" s="142" customFormat="1" ht="13.2" x14ac:dyDescent="0.25">
      <c r="A87" s="153" t="s">
        <v>46</v>
      </c>
      <c r="B87" s="154"/>
      <c r="C87" s="154"/>
      <c r="D87" s="145">
        <v>232.56</v>
      </c>
      <c r="E87" s="154"/>
    </row>
    <row r="88" spans="1:5" s="142" customFormat="1" ht="13.2" x14ac:dyDescent="0.25">
      <c r="A88" s="153" t="s">
        <v>50</v>
      </c>
      <c r="B88" s="154"/>
      <c r="C88" s="154"/>
      <c r="D88" s="145">
        <v>820.45</v>
      </c>
      <c r="E88" s="154"/>
    </row>
    <row r="89" spans="1:5" s="142" customFormat="1" ht="13.2" x14ac:dyDescent="0.25">
      <c r="A89" s="153" t="s">
        <v>56</v>
      </c>
      <c r="B89" s="154"/>
      <c r="C89" s="154"/>
      <c r="D89" s="145">
        <v>90.39</v>
      </c>
      <c r="E89" s="154"/>
    </row>
    <row r="90" spans="1:5" s="142" customFormat="1" ht="13.2" x14ac:dyDescent="0.25">
      <c r="A90" s="152" t="s">
        <v>81</v>
      </c>
      <c r="B90" s="140">
        <v>5574</v>
      </c>
      <c r="C90" s="140">
        <v>5574</v>
      </c>
      <c r="D90" s="141">
        <v>54.65</v>
      </c>
      <c r="E90" s="141">
        <v>0.98</v>
      </c>
    </row>
    <row r="91" spans="1:5" s="142" customFormat="1" ht="13.2" x14ac:dyDescent="0.25">
      <c r="A91" s="153" t="s">
        <v>86</v>
      </c>
      <c r="B91" s="154"/>
      <c r="C91" s="154"/>
      <c r="D91" s="145">
        <v>54.65</v>
      </c>
      <c r="E91" s="154"/>
    </row>
    <row r="92" spans="1:5" s="142" customFormat="1" ht="13.2" x14ac:dyDescent="0.25">
      <c r="A92" s="146" t="s">
        <v>151</v>
      </c>
      <c r="B92" s="144">
        <v>643041</v>
      </c>
      <c r="C92" s="144">
        <v>643041</v>
      </c>
      <c r="D92" s="144">
        <v>207868.18</v>
      </c>
      <c r="E92" s="145">
        <v>32.33</v>
      </c>
    </row>
    <row r="93" spans="1:5" s="142" customFormat="1" ht="13.2" x14ac:dyDescent="0.25">
      <c r="A93" s="152" t="s">
        <v>21</v>
      </c>
      <c r="B93" s="140">
        <v>372287</v>
      </c>
      <c r="C93" s="140">
        <v>372287</v>
      </c>
      <c r="D93" s="140">
        <v>173729.76</v>
      </c>
      <c r="E93" s="141">
        <v>46.67</v>
      </c>
    </row>
    <row r="94" spans="1:5" s="142" customFormat="1" ht="13.2" x14ac:dyDescent="0.25">
      <c r="A94" s="153" t="s">
        <v>23</v>
      </c>
      <c r="B94" s="154"/>
      <c r="C94" s="154"/>
      <c r="D94" s="144">
        <v>151778.35999999999</v>
      </c>
      <c r="E94" s="154"/>
    </row>
    <row r="95" spans="1:5" s="142" customFormat="1" ht="13.2" x14ac:dyDescent="0.25">
      <c r="A95" s="153" t="s">
        <v>27</v>
      </c>
      <c r="B95" s="154"/>
      <c r="C95" s="154"/>
      <c r="D95" s="144">
        <v>21951.4</v>
      </c>
      <c r="E95" s="154"/>
    </row>
    <row r="96" spans="1:5" s="142" customFormat="1" ht="13.2" x14ac:dyDescent="0.25">
      <c r="A96" s="152" t="s">
        <v>28</v>
      </c>
      <c r="B96" s="140">
        <v>191784</v>
      </c>
      <c r="C96" s="140">
        <v>191784</v>
      </c>
      <c r="D96" s="140">
        <v>33364.230000000003</v>
      </c>
      <c r="E96" s="141">
        <v>17.399999999999999</v>
      </c>
    </row>
    <row r="97" spans="1:5" s="142" customFormat="1" ht="13.2" x14ac:dyDescent="0.25">
      <c r="A97" s="153" t="s">
        <v>30</v>
      </c>
      <c r="B97" s="154"/>
      <c r="C97" s="154"/>
      <c r="D97" s="144">
        <v>5956.02</v>
      </c>
      <c r="E97" s="154"/>
    </row>
    <row r="98" spans="1:5" s="142" customFormat="1" ht="13.2" x14ac:dyDescent="0.25">
      <c r="A98" s="153" t="s">
        <v>32</v>
      </c>
      <c r="B98" s="154"/>
      <c r="C98" s="154"/>
      <c r="D98" s="144">
        <v>4991.88</v>
      </c>
      <c r="E98" s="154"/>
    </row>
    <row r="99" spans="1:5" s="142" customFormat="1" ht="13.2" x14ac:dyDescent="0.25">
      <c r="A99" s="153" t="s">
        <v>33</v>
      </c>
      <c r="B99" s="154"/>
      <c r="C99" s="154"/>
      <c r="D99" s="145">
        <v>323</v>
      </c>
      <c r="E99" s="154"/>
    </row>
    <row r="100" spans="1:5" s="142" customFormat="1" ht="13.2" x14ac:dyDescent="0.25">
      <c r="A100" s="153" t="s">
        <v>35</v>
      </c>
      <c r="B100" s="154"/>
      <c r="C100" s="154"/>
      <c r="D100" s="145">
        <v>364.46</v>
      </c>
      <c r="E100" s="154"/>
    </row>
    <row r="101" spans="1:5" s="142" customFormat="1" ht="13.2" x14ac:dyDescent="0.25">
      <c r="A101" s="153" t="s">
        <v>37</v>
      </c>
      <c r="B101" s="154"/>
      <c r="C101" s="154"/>
      <c r="D101" s="145">
        <v>805.98</v>
      </c>
      <c r="E101" s="154"/>
    </row>
    <row r="102" spans="1:5" s="142" customFormat="1" ht="13.2" x14ac:dyDescent="0.25">
      <c r="A102" s="153" t="s">
        <v>39</v>
      </c>
      <c r="B102" s="154"/>
      <c r="C102" s="154"/>
      <c r="D102" s="145">
        <v>33.74</v>
      </c>
      <c r="E102" s="154"/>
    </row>
    <row r="103" spans="1:5" s="142" customFormat="1" ht="13.2" x14ac:dyDescent="0.25">
      <c r="A103" s="153" t="s">
        <v>42</v>
      </c>
      <c r="B103" s="154"/>
      <c r="C103" s="154"/>
      <c r="D103" s="144">
        <v>1955.37</v>
      </c>
      <c r="E103" s="154"/>
    </row>
    <row r="104" spans="1:5" s="142" customFormat="1" ht="13.2" x14ac:dyDescent="0.25">
      <c r="A104" s="153" t="s">
        <v>44</v>
      </c>
      <c r="B104" s="154"/>
      <c r="C104" s="154"/>
      <c r="D104" s="144">
        <v>2735.93</v>
      </c>
      <c r="E104" s="154"/>
    </row>
    <row r="105" spans="1:5" s="142" customFormat="1" ht="13.2" x14ac:dyDescent="0.25">
      <c r="A105" s="153" t="s">
        <v>46</v>
      </c>
      <c r="B105" s="154"/>
      <c r="C105" s="154"/>
      <c r="D105" s="144">
        <v>3294.31</v>
      </c>
      <c r="E105" s="154"/>
    </row>
    <row r="106" spans="1:5" s="142" customFormat="1" ht="13.2" x14ac:dyDescent="0.25">
      <c r="A106" s="153" t="s">
        <v>50</v>
      </c>
      <c r="B106" s="154"/>
      <c r="C106" s="154"/>
      <c r="D106" s="144">
        <v>11622.99</v>
      </c>
      <c r="E106" s="154"/>
    </row>
    <row r="107" spans="1:5" s="142" customFormat="1" ht="13.2" x14ac:dyDescent="0.25">
      <c r="A107" s="153" t="s">
        <v>56</v>
      </c>
      <c r="B107" s="154"/>
      <c r="C107" s="154"/>
      <c r="D107" s="144">
        <v>1280.55</v>
      </c>
      <c r="E107" s="154"/>
    </row>
    <row r="108" spans="1:5" s="142" customFormat="1" ht="13.2" x14ac:dyDescent="0.25">
      <c r="A108" s="152" t="s">
        <v>81</v>
      </c>
      <c r="B108" s="140">
        <v>78970</v>
      </c>
      <c r="C108" s="140">
        <v>78970</v>
      </c>
      <c r="D108" s="141">
        <v>774.19</v>
      </c>
      <c r="E108" s="141">
        <v>0.98</v>
      </c>
    </row>
    <row r="109" spans="1:5" s="142" customFormat="1" ht="13.2" x14ac:dyDescent="0.25">
      <c r="A109" s="153" t="s">
        <v>86</v>
      </c>
      <c r="B109" s="154"/>
      <c r="C109" s="154"/>
      <c r="D109" s="145">
        <v>774.19</v>
      </c>
      <c r="E109" s="154"/>
    </row>
    <row r="110" spans="1:5" s="142" customFormat="1" ht="13.2" x14ac:dyDescent="0.25">
      <c r="A110" s="146" t="s">
        <v>152</v>
      </c>
      <c r="B110" s="144">
        <v>68088</v>
      </c>
      <c r="C110" s="144">
        <v>68088</v>
      </c>
      <c r="D110" s="144">
        <v>22012.85</v>
      </c>
      <c r="E110" s="145">
        <v>32.33</v>
      </c>
    </row>
    <row r="111" spans="1:5" s="142" customFormat="1" ht="13.2" x14ac:dyDescent="0.25">
      <c r="A111" s="152" t="s">
        <v>21</v>
      </c>
      <c r="B111" s="140">
        <v>39419</v>
      </c>
      <c r="C111" s="140">
        <v>39419</v>
      </c>
      <c r="D111" s="140">
        <v>18394.91</v>
      </c>
      <c r="E111" s="141">
        <v>46.67</v>
      </c>
    </row>
    <row r="112" spans="1:5" s="142" customFormat="1" ht="13.2" x14ac:dyDescent="0.25">
      <c r="A112" s="153" t="s">
        <v>23</v>
      </c>
      <c r="B112" s="154"/>
      <c r="C112" s="154"/>
      <c r="D112" s="144">
        <v>16070.65</v>
      </c>
      <c r="E112" s="154"/>
    </row>
    <row r="113" spans="1:5" s="142" customFormat="1" ht="13.2" x14ac:dyDescent="0.25">
      <c r="A113" s="153" t="s">
        <v>27</v>
      </c>
      <c r="B113" s="154"/>
      <c r="C113" s="154"/>
      <c r="D113" s="144">
        <v>2324.2600000000002</v>
      </c>
      <c r="E113" s="154"/>
    </row>
    <row r="114" spans="1:5" s="142" customFormat="1" ht="13.2" x14ac:dyDescent="0.25">
      <c r="A114" s="152" t="s">
        <v>28</v>
      </c>
      <c r="B114" s="140">
        <v>20307</v>
      </c>
      <c r="C114" s="140">
        <v>20307</v>
      </c>
      <c r="D114" s="140">
        <v>3535.97</v>
      </c>
      <c r="E114" s="141">
        <v>17.41</v>
      </c>
    </row>
    <row r="115" spans="1:5" s="142" customFormat="1" ht="13.2" x14ac:dyDescent="0.25">
      <c r="A115" s="153" t="s">
        <v>30</v>
      </c>
      <c r="B115" s="154"/>
      <c r="C115" s="154"/>
      <c r="D115" s="145">
        <v>634.03</v>
      </c>
      <c r="E115" s="154"/>
    </row>
    <row r="116" spans="1:5" s="142" customFormat="1" ht="13.2" x14ac:dyDescent="0.25">
      <c r="A116" s="153" t="s">
        <v>32</v>
      </c>
      <c r="B116" s="154"/>
      <c r="C116" s="154"/>
      <c r="D116" s="145">
        <v>528.54999999999995</v>
      </c>
      <c r="E116" s="154"/>
    </row>
    <row r="117" spans="1:5" s="142" customFormat="1" ht="13.2" x14ac:dyDescent="0.25">
      <c r="A117" s="153" t="s">
        <v>33</v>
      </c>
      <c r="B117" s="154"/>
      <c r="C117" s="154"/>
      <c r="D117" s="145">
        <v>34.200000000000003</v>
      </c>
      <c r="E117" s="154"/>
    </row>
    <row r="118" spans="1:5" s="142" customFormat="1" ht="13.2" x14ac:dyDescent="0.25">
      <c r="A118" s="153" t="s">
        <v>35</v>
      </c>
      <c r="B118" s="154"/>
      <c r="C118" s="154"/>
      <c r="D118" s="145">
        <v>38.58</v>
      </c>
      <c r="E118" s="154"/>
    </row>
    <row r="119" spans="1:5" s="142" customFormat="1" ht="13.2" x14ac:dyDescent="0.25">
      <c r="A119" s="153" t="s">
        <v>37</v>
      </c>
      <c r="B119" s="154"/>
      <c r="C119" s="154"/>
      <c r="D119" s="145">
        <v>85.32</v>
      </c>
      <c r="E119" s="154"/>
    </row>
    <row r="120" spans="1:5" s="142" customFormat="1" ht="13.2" x14ac:dyDescent="0.25">
      <c r="A120" s="153" t="s">
        <v>39</v>
      </c>
      <c r="B120" s="154"/>
      <c r="C120" s="154"/>
      <c r="D120" s="145">
        <v>3.57</v>
      </c>
      <c r="E120" s="154"/>
    </row>
    <row r="121" spans="1:5" s="142" customFormat="1" ht="13.2" x14ac:dyDescent="0.25">
      <c r="A121" s="153" t="s">
        <v>42</v>
      </c>
      <c r="B121" s="154"/>
      <c r="C121" s="154"/>
      <c r="D121" s="145">
        <v>207.01</v>
      </c>
      <c r="E121" s="154"/>
    </row>
    <row r="122" spans="1:5" s="142" customFormat="1" ht="13.2" x14ac:dyDescent="0.25">
      <c r="A122" s="153" t="s">
        <v>44</v>
      </c>
      <c r="B122" s="154"/>
      <c r="C122" s="154"/>
      <c r="D122" s="145">
        <v>289.69</v>
      </c>
      <c r="E122" s="154"/>
    </row>
    <row r="123" spans="1:5" s="142" customFormat="1" ht="13.2" x14ac:dyDescent="0.25">
      <c r="A123" s="153" t="s">
        <v>46</v>
      </c>
      <c r="B123" s="154"/>
      <c r="C123" s="154"/>
      <c r="D123" s="145">
        <v>348.77</v>
      </c>
      <c r="E123" s="154"/>
    </row>
    <row r="124" spans="1:5" s="142" customFormat="1" ht="13.2" x14ac:dyDescent="0.25">
      <c r="A124" s="153" t="s">
        <v>50</v>
      </c>
      <c r="B124" s="154"/>
      <c r="C124" s="154"/>
      <c r="D124" s="144">
        <v>1230.6600000000001</v>
      </c>
      <c r="E124" s="154"/>
    </row>
    <row r="125" spans="1:5" s="142" customFormat="1" ht="13.2" x14ac:dyDescent="0.25">
      <c r="A125" s="153" t="s">
        <v>56</v>
      </c>
      <c r="B125" s="154"/>
      <c r="C125" s="154"/>
      <c r="D125" s="145">
        <v>135.59</v>
      </c>
      <c r="E125" s="154"/>
    </row>
    <row r="126" spans="1:5" s="142" customFormat="1" ht="13.2" x14ac:dyDescent="0.25">
      <c r="A126" s="152" t="s">
        <v>81</v>
      </c>
      <c r="B126" s="140">
        <v>8362</v>
      </c>
      <c r="C126" s="140">
        <v>8362</v>
      </c>
      <c r="D126" s="141">
        <v>81.97</v>
      </c>
      <c r="E126" s="141">
        <v>0.98</v>
      </c>
    </row>
    <row r="127" spans="1:5" s="142" customFormat="1" ht="13.2" x14ac:dyDescent="0.25">
      <c r="A127" s="153" t="s">
        <v>86</v>
      </c>
      <c r="B127" s="154"/>
      <c r="C127" s="154"/>
      <c r="D127" s="145">
        <v>81.97</v>
      </c>
      <c r="E127" s="154"/>
    </row>
    <row r="128" spans="1:5" s="142" customFormat="1" ht="13.2" x14ac:dyDescent="0.25">
      <c r="A128" s="152"/>
      <c r="B128" s="140"/>
      <c r="C128" s="140"/>
      <c r="D128" s="140"/>
      <c r="E128" s="141"/>
    </row>
    <row r="129" spans="1:5" s="142" customFormat="1" ht="13.2" x14ac:dyDescent="0.25">
      <c r="A129" s="155"/>
      <c r="B129" s="156"/>
      <c r="C129" s="156"/>
      <c r="D129" s="157"/>
      <c r="E129" s="156"/>
    </row>
    <row r="130" spans="1:5" ht="15.6" x14ac:dyDescent="0.3">
      <c r="A130" s="165" t="s">
        <v>192</v>
      </c>
      <c r="B130" s="165"/>
      <c r="C130" s="165"/>
      <c r="D130" s="165"/>
      <c r="E130" s="165"/>
    </row>
    <row r="131" spans="1:5" ht="15.6" x14ac:dyDescent="0.3">
      <c r="A131" s="126"/>
      <c r="B131" s="126"/>
      <c r="C131" s="126"/>
      <c r="D131" s="126"/>
      <c r="E131" s="126"/>
    </row>
    <row r="132" spans="1:5" ht="15.6" x14ac:dyDescent="0.3">
      <c r="A132" s="170" t="s">
        <v>291</v>
      </c>
      <c r="B132" s="170"/>
      <c r="C132" s="170"/>
      <c r="D132" s="170"/>
      <c r="E132" s="170"/>
    </row>
    <row r="133" spans="1:5" ht="15.6" x14ac:dyDescent="0.3">
      <c r="A133" s="128"/>
      <c r="B133" s="128"/>
      <c r="C133" s="128"/>
      <c r="D133" s="128"/>
      <c r="E133" s="128"/>
    </row>
    <row r="134" spans="1:5" x14ac:dyDescent="0.3">
      <c r="A134" s="31"/>
      <c r="B134" s="31"/>
      <c r="C134" s="158"/>
      <c r="D134" s="159" t="s">
        <v>292</v>
      </c>
      <c r="E134" s="32"/>
    </row>
    <row r="135" spans="1:5" x14ac:dyDescent="0.3">
      <c r="A135" s="31"/>
      <c r="B135" s="31"/>
      <c r="C135" s="158"/>
      <c r="D135" s="159" t="s">
        <v>295</v>
      </c>
      <c r="E135" s="32"/>
    </row>
    <row r="136" spans="1:5" ht="15.6" x14ac:dyDescent="0.3">
      <c r="A136" s="171" t="s">
        <v>296</v>
      </c>
      <c r="B136" s="171"/>
      <c r="C136" s="171"/>
      <c r="D136" s="171"/>
      <c r="E136" s="171"/>
    </row>
    <row r="137" spans="1:5" ht="15.6" x14ac:dyDescent="0.3">
      <c r="A137" s="171" t="s">
        <v>293</v>
      </c>
      <c r="B137" s="171"/>
      <c r="C137" s="171"/>
      <c r="D137" s="171"/>
      <c r="E137" s="171"/>
    </row>
    <row r="138" spans="1:5" ht="15.6" x14ac:dyDescent="0.3">
      <c r="A138" s="129"/>
      <c r="B138" s="129"/>
      <c r="C138" s="129"/>
      <c r="D138" s="129"/>
      <c r="E138" s="129"/>
    </row>
    <row r="139" spans="1:5" ht="15.6" x14ac:dyDescent="0.3">
      <c r="A139" s="171" t="s">
        <v>294</v>
      </c>
      <c r="B139" s="171"/>
      <c r="C139" s="171"/>
      <c r="D139" s="171"/>
      <c r="E139" s="171"/>
    </row>
    <row r="140" spans="1:5" s="142" customFormat="1" ht="13.2" x14ac:dyDescent="0.25">
      <c r="A140" s="155"/>
      <c r="B140" s="156"/>
      <c r="C140" s="156"/>
      <c r="D140" s="157"/>
      <c r="E140" s="156"/>
    </row>
    <row r="141" spans="1:5" s="142" customFormat="1" ht="13.2" x14ac:dyDescent="0.25">
      <c r="A141" s="155"/>
      <c r="B141" s="156"/>
      <c r="C141" s="156"/>
      <c r="D141" s="157"/>
      <c r="E141" s="156"/>
    </row>
    <row r="142" spans="1:5" s="142" customFormat="1" ht="13.2" x14ac:dyDescent="0.25">
      <c r="A142" s="155"/>
      <c r="B142" s="156"/>
      <c r="C142" s="156"/>
      <c r="D142" s="157"/>
      <c r="E142" s="156"/>
    </row>
    <row r="143" spans="1:5" x14ac:dyDescent="0.3">
      <c r="A143" s="85"/>
      <c r="B143" s="31"/>
      <c r="C143" s="31"/>
      <c r="D143" s="31"/>
      <c r="E143" s="32"/>
    </row>
    <row r="144" spans="1:5" x14ac:dyDescent="0.3">
      <c r="A144" s="85"/>
      <c r="B144" s="31"/>
      <c r="C144" s="31"/>
      <c r="D144" s="31"/>
      <c r="E144" s="32"/>
    </row>
    <row r="145" spans="1:5" x14ac:dyDescent="0.3">
      <c r="A145" s="85"/>
      <c r="B145" s="31"/>
      <c r="C145" s="31"/>
      <c r="D145" s="31"/>
      <c r="E145" s="32"/>
    </row>
    <row r="146" spans="1:5" x14ac:dyDescent="0.3">
      <c r="A146" s="31"/>
      <c r="B146" s="31"/>
      <c r="C146" s="31"/>
      <c r="D146" s="31"/>
      <c r="E146" s="32"/>
    </row>
    <row r="147" spans="1:5" x14ac:dyDescent="0.3">
      <c r="A147" s="31"/>
      <c r="B147" s="31"/>
      <c r="C147" s="31"/>
      <c r="D147" s="31"/>
      <c r="E147" s="32"/>
    </row>
    <row r="148" spans="1:5" x14ac:dyDescent="0.3">
      <c r="A148" s="31"/>
      <c r="B148" s="31"/>
      <c r="C148" s="31"/>
      <c r="D148" s="31"/>
      <c r="E148" s="32"/>
    </row>
    <row r="149" spans="1:5" x14ac:dyDescent="0.3">
      <c r="A149" s="31"/>
      <c r="B149" s="31"/>
      <c r="C149" s="31"/>
      <c r="D149" s="31"/>
      <c r="E149" s="32"/>
    </row>
    <row r="150" spans="1:5" x14ac:dyDescent="0.3">
      <c r="A150" s="31"/>
      <c r="B150" s="31"/>
      <c r="C150" s="31"/>
      <c r="D150" s="31"/>
      <c r="E150" s="32"/>
    </row>
  </sheetData>
  <mergeCells count="9">
    <mergeCell ref="A132:E132"/>
    <mergeCell ref="A136:E136"/>
    <mergeCell ref="A137:E137"/>
    <mergeCell ref="A139:E139"/>
    <mergeCell ref="A1:E1"/>
    <mergeCell ref="A3:E3"/>
    <mergeCell ref="A5:E5"/>
    <mergeCell ref="A8:G8"/>
    <mergeCell ref="A130:E13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Zlata Mikašek</cp:lastModifiedBy>
  <cp:lastPrinted>2023-07-27T23:36:14Z</cp:lastPrinted>
  <dcterms:created xsi:type="dcterms:W3CDTF">2018-03-15T13:07:00Z</dcterms:created>
  <dcterms:modified xsi:type="dcterms:W3CDTF">2023-07-27T23:36:53Z</dcterms:modified>
</cp:coreProperties>
</file>